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RINT_DESA\Downloads\"/>
    </mc:Choice>
  </mc:AlternateContent>
  <xr:revisionPtr revIDLastSave="0" documentId="13_ncr:1_{FB36179D-58A7-4750-9663-AF1A33D876A9}" xr6:coauthVersionLast="47" xr6:coauthVersionMax="47" xr10:uidLastSave="{00000000-0000-0000-0000-000000000000}"/>
  <bookViews>
    <workbookView xWindow="-120" yWindow="-120" windowWidth="19440" windowHeight="14880" xr2:uid="{80AEAB7C-110C-4A00-9EB5-A9E7784B5A48}"/>
  </bookViews>
  <sheets>
    <sheet name="2026_C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H51" i="1"/>
  <c r="P51" i="1" s="1"/>
  <c r="H50" i="1"/>
  <c r="P50" i="1" s="1"/>
  <c r="F50" i="1"/>
  <c r="H49" i="1"/>
  <c r="P49" i="1" s="1"/>
  <c r="F49" i="1"/>
  <c r="Q48" i="1"/>
  <c r="H48" i="1"/>
  <c r="P48" i="1" s="1"/>
  <c r="F48" i="1"/>
  <c r="Q47" i="1"/>
  <c r="H47" i="1"/>
  <c r="P47" i="1" s="1"/>
  <c r="F47" i="1"/>
  <c r="H46" i="1"/>
  <c r="P46" i="1" s="1"/>
  <c r="F46" i="1"/>
  <c r="H45" i="1"/>
  <c r="P45" i="1" s="1"/>
  <c r="F45" i="1"/>
  <c r="H44" i="1"/>
  <c r="P44" i="1" s="1"/>
  <c r="F44" i="1"/>
  <c r="H43" i="1"/>
  <c r="P43" i="1" s="1"/>
  <c r="F43" i="1"/>
  <c r="H42" i="1"/>
  <c r="P42" i="1" s="1"/>
  <c r="F42" i="1"/>
  <c r="H41" i="1"/>
  <c r="P41" i="1" s="1"/>
  <c r="F41" i="1"/>
  <c r="H40" i="1"/>
  <c r="P40" i="1" s="1"/>
  <c r="F40" i="1"/>
  <c r="H39" i="1"/>
  <c r="P39" i="1" s="1"/>
  <c r="F39" i="1"/>
  <c r="Q38" i="1"/>
  <c r="H38" i="1"/>
  <c r="P38" i="1" s="1"/>
  <c r="F38" i="1"/>
  <c r="H37" i="1"/>
  <c r="P37" i="1" s="1"/>
  <c r="F37" i="1"/>
  <c r="Q36" i="1"/>
  <c r="H36" i="1"/>
  <c r="P36" i="1" s="1"/>
  <c r="F36" i="1"/>
  <c r="Q35" i="1"/>
  <c r="H35" i="1"/>
  <c r="P35" i="1" s="1"/>
  <c r="F35" i="1"/>
  <c r="H34" i="1"/>
  <c r="P34" i="1" s="1"/>
  <c r="F34" i="1"/>
  <c r="Q33" i="1"/>
  <c r="H33" i="1"/>
  <c r="P33" i="1" s="1"/>
  <c r="F33" i="1"/>
  <c r="H32" i="1"/>
  <c r="P32" i="1" s="1"/>
  <c r="F32" i="1"/>
  <c r="H31" i="1"/>
  <c r="P31" i="1" s="1"/>
  <c r="F31" i="1"/>
  <c r="H30" i="1"/>
  <c r="P30" i="1" s="1"/>
  <c r="F30" i="1"/>
  <c r="H29" i="1"/>
  <c r="P29" i="1" s="1"/>
  <c r="F29" i="1"/>
  <c r="C29" i="1"/>
  <c r="Q28" i="1"/>
  <c r="H28" i="1"/>
  <c r="P28" i="1" s="1"/>
  <c r="F28" i="1"/>
  <c r="Q27" i="1"/>
  <c r="H27" i="1"/>
  <c r="P27" i="1" s="1"/>
  <c r="F27" i="1"/>
  <c r="H26" i="1"/>
  <c r="Q26" i="1" s="1"/>
  <c r="F26" i="1"/>
  <c r="Q25" i="1"/>
  <c r="H25" i="1"/>
  <c r="P25" i="1" s="1"/>
  <c r="F25" i="1"/>
  <c r="H24" i="1"/>
  <c r="Q24" i="1" s="1"/>
  <c r="F24" i="1"/>
  <c r="Q23" i="1"/>
  <c r="H23" i="1"/>
  <c r="P23" i="1" s="1"/>
  <c r="F23" i="1"/>
  <c r="Q22" i="1"/>
  <c r="H22" i="1"/>
  <c r="P22" i="1" s="1"/>
  <c r="F22" i="1"/>
  <c r="H21" i="1"/>
  <c r="P21" i="1" s="1"/>
  <c r="F21" i="1"/>
  <c r="Q20" i="1"/>
  <c r="H20" i="1"/>
  <c r="P20" i="1" s="1"/>
  <c r="F20" i="1"/>
  <c r="H19" i="1"/>
  <c r="P19" i="1" s="1"/>
  <c r="F19" i="1"/>
  <c r="H18" i="1"/>
  <c r="Q18" i="1" s="1"/>
  <c r="F18" i="1"/>
  <c r="H17" i="1"/>
  <c r="P17" i="1" s="1"/>
  <c r="F17" i="1"/>
  <c r="Q16" i="1"/>
  <c r="H16" i="1"/>
  <c r="P16" i="1" s="1"/>
  <c r="F16" i="1"/>
  <c r="H15" i="1"/>
  <c r="P15" i="1" s="1"/>
  <c r="F15" i="1"/>
  <c r="H14" i="1"/>
  <c r="Q14" i="1" s="1"/>
  <c r="F14" i="1"/>
  <c r="H13" i="1"/>
  <c r="P13" i="1" s="1"/>
  <c r="F13" i="1"/>
  <c r="H12" i="1"/>
  <c r="Q12" i="1" s="1"/>
  <c r="F12" i="1"/>
  <c r="H11" i="1"/>
  <c r="P11" i="1" s="1"/>
  <c r="F11" i="1"/>
  <c r="H10" i="1"/>
  <c r="Q10" i="1" s="1"/>
  <c r="F10" i="1"/>
  <c r="H9" i="1"/>
  <c r="P9" i="1" s="1"/>
  <c r="F9" i="1"/>
  <c r="H8" i="1"/>
  <c r="Q8" i="1" s="1"/>
  <c r="F8" i="1"/>
  <c r="H7" i="1"/>
  <c r="P7" i="1" s="1"/>
  <c r="F7" i="1"/>
  <c r="Q51" i="1" l="1"/>
  <c r="R51" i="1"/>
  <c r="R32" i="1"/>
  <c r="Q46" i="1"/>
  <c r="R40" i="1"/>
  <c r="R24" i="1"/>
  <c r="R49" i="1"/>
  <c r="R41" i="1"/>
  <c r="R33" i="1"/>
  <c r="R25" i="1"/>
  <c r="R48" i="1"/>
  <c r="R47" i="1"/>
  <c r="R39" i="1"/>
  <c r="R31" i="1"/>
  <c r="R23" i="1"/>
  <c r="R46" i="1"/>
  <c r="R38" i="1"/>
  <c r="R30" i="1"/>
  <c r="R22" i="1"/>
  <c r="R45" i="1"/>
  <c r="R37" i="1"/>
  <c r="R29" i="1"/>
  <c r="R21" i="1"/>
  <c r="R44" i="1"/>
  <c r="R36" i="1"/>
  <c r="R28" i="1"/>
  <c r="R20" i="1"/>
  <c r="R43" i="1"/>
  <c r="R35" i="1"/>
  <c r="R27" i="1"/>
  <c r="R19" i="1"/>
  <c r="R50" i="1"/>
  <c r="R42" i="1"/>
  <c r="R34" i="1"/>
  <c r="R26" i="1"/>
  <c r="R18" i="1"/>
  <c r="Q31" i="1"/>
  <c r="Q37" i="1"/>
  <c r="Q43" i="1"/>
  <c r="P26" i="1"/>
  <c r="Q44" i="1"/>
  <c r="Q29" i="1"/>
  <c r="Q30" i="1"/>
  <c r="Q45" i="1"/>
  <c r="Q39" i="1"/>
  <c r="P24" i="1"/>
  <c r="Q11" i="1"/>
  <c r="Q19" i="1"/>
  <c r="Q32" i="1"/>
  <c r="Q40" i="1"/>
  <c r="Q9" i="1"/>
  <c r="Q17" i="1"/>
  <c r="Q15" i="1"/>
  <c r="P8" i="1"/>
  <c r="P10" i="1"/>
  <c r="P12" i="1"/>
  <c r="P14" i="1"/>
  <c r="P18" i="1"/>
  <c r="Q13" i="1"/>
  <c r="Q41" i="1"/>
  <c r="Q49" i="1"/>
  <c r="Q7" i="1"/>
  <c r="Q21" i="1"/>
  <c r="Q34" i="1"/>
  <c r="Q42" i="1"/>
  <c r="Q50" i="1"/>
</calcChain>
</file>

<file path=xl/sharedStrings.xml><?xml version="1.0" encoding="utf-8"?>
<sst xmlns="http://schemas.openxmlformats.org/spreadsheetml/2006/main" count="407" uniqueCount="215">
  <si>
    <t>GOBIERNO REGIONAL DE AREQUIPA</t>
  </si>
  <si>
    <t>GERENCIA REGIONAL DE SALUD AREQUIPA</t>
  </si>
  <si>
    <t>ACREDITACION DEL SERVICIO DE SALUD OCUPACIONAL GERESA AREQUIPA</t>
  </si>
  <si>
    <r>
      <t xml:space="preserve">UNIDAD ORGANICA:     </t>
    </r>
    <r>
      <rPr>
        <sz val="11"/>
        <color theme="1"/>
        <rFont val="Calibri"/>
        <family val="2"/>
        <scheme val="minor"/>
      </rPr>
      <t>DIRECCIÓN EJECUTIVA DE SALUD AMBIENTAL</t>
    </r>
  </si>
  <si>
    <r>
      <t xml:space="preserve">      ÁREA:  </t>
    </r>
    <r>
      <rPr>
        <sz val="11"/>
        <color theme="1"/>
        <rFont val="Calibri"/>
        <family val="2"/>
        <scheme val="minor"/>
      </rPr>
      <t>SALUD OCUPACIONAL</t>
    </r>
  </si>
  <si>
    <t xml:space="preserve">ITEM  </t>
  </si>
  <si>
    <t>RAZON SOCIAL</t>
  </si>
  <si>
    <t>MEDICO RESPONSABLE</t>
  </si>
  <si>
    <t>INICIO DE VIGENCIA</t>
  </si>
  <si>
    <t>INICIO VIGENCIA</t>
  </si>
  <si>
    <t>AÑO EMISION</t>
  </si>
  <si>
    <t>TERMINO DE VIGENCIA</t>
  </si>
  <si>
    <t>TERMINO VIGENCIA</t>
  </si>
  <si>
    <t xml:space="preserve">DIRECCION </t>
  </si>
  <si>
    <t>DISTRITO</t>
  </si>
  <si>
    <t>PROVINCIA</t>
  </si>
  <si>
    <t>DEPARTAMENTO</t>
  </si>
  <si>
    <t>RUC</t>
  </si>
  <si>
    <t>RESOLUCION</t>
  </si>
  <si>
    <t>ESTADO</t>
  </si>
  <si>
    <t>HOY</t>
  </si>
  <si>
    <t>POLICLINICO DIVINO NIÑO E.I.R.L</t>
  </si>
  <si>
    <t>JUAN RICARDO MANUEL PARRA FERIA</t>
  </si>
  <si>
    <t>08.ENE.2025</t>
  </si>
  <si>
    <t>07.ENE.2026</t>
  </si>
  <si>
    <t>Urb. Primavera B-6</t>
  </si>
  <si>
    <t>J.L.B y Rivero</t>
  </si>
  <si>
    <t>Arequipa</t>
  </si>
  <si>
    <t>OTORGA ACREDITACION</t>
  </si>
  <si>
    <t>POLICLINICO MEDICAL AREQUIPA S.A.C</t>
  </si>
  <si>
    <t>MARCO ANTONIO BAUTISTA MACEDO</t>
  </si>
  <si>
    <t>20.ENE.2025</t>
  </si>
  <si>
    <t>19.ENE.2026</t>
  </si>
  <si>
    <t>Calle Alfonso Ugarte Nº206</t>
  </si>
  <si>
    <t>Yanahuara</t>
  </si>
  <si>
    <t>AB&amp;SI S.A.C</t>
  </si>
  <si>
    <t xml:space="preserve">NEYSME MAYSHIYE SALAS </t>
  </si>
  <si>
    <t>23.ENE.2025</t>
  </si>
  <si>
    <t>22.ENE.2026</t>
  </si>
  <si>
    <t>AV. Ejercito Nº101 Local103  y 104</t>
  </si>
  <si>
    <t>SIGSO CONSULTORES LABORALES S.A.C.</t>
  </si>
  <si>
    <t xml:space="preserve"> JORGE LUIS CHAVEZ REVILLA</t>
  </si>
  <si>
    <t>06.FEB.2025</t>
  </si>
  <si>
    <t>07.FEB..2026</t>
  </si>
  <si>
    <t>Urb. Juan el Bueno D-1</t>
  </si>
  <si>
    <t>ANGELES DE LA SALUD</t>
  </si>
  <si>
    <t>PAOLA VANESSA AREVALO CHOQUEHUANCA</t>
  </si>
  <si>
    <t>11.FEB.2025</t>
  </si>
  <si>
    <t>10.FEB..2026</t>
  </si>
  <si>
    <t>Calle Antero peralta Mz. A Lt. 10 Urb. San Jose Umacollo</t>
  </si>
  <si>
    <t>SG NATCLAR S.A.C</t>
  </si>
  <si>
    <t>GERMAN PAVEL CASTRO YAGUA</t>
  </si>
  <si>
    <t>19.FEB.2025</t>
  </si>
  <si>
    <t>18.FEB..2026</t>
  </si>
  <si>
    <t>Calle Santo Domingo N° 123</t>
  </si>
  <si>
    <t>POLICLINICO MEDISUR S.R.L.</t>
  </si>
  <si>
    <t>MARIA ALEJANDRAFALCONI LAOS</t>
  </si>
  <si>
    <t>20.FEB.2025</t>
  </si>
  <si>
    <t>19.FEB..2026</t>
  </si>
  <si>
    <t>Av. Mariscal Castilla Mz. B Lt.33 Urb. Centenario</t>
  </si>
  <si>
    <t>Mollendo</t>
  </si>
  <si>
    <t>Islay</t>
  </si>
  <si>
    <t>PULSO CORPORACION MEDICA S.R.L.</t>
  </si>
  <si>
    <t>SHIRLEY FIORELLA GUERRA PEREZ</t>
  </si>
  <si>
    <t xml:space="preserve">Calle Hipolito Unanue 
Urb. La Victoria </t>
  </si>
  <si>
    <t>SERVICIOS GENERALES GUTIERREZ Y ASOCIADOS S.A.C (SANTA CATALINA)</t>
  </si>
  <si>
    <t>JESSICA MARUSKA MEDINA SOTOMAYOR</t>
  </si>
  <si>
    <t>Calle Los Pinos Nº 103-B</t>
  </si>
  <si>
    <t>Paucarpata</t>
  </si>
  <si>
    <t>POLICLINICO NEXUS SALUD OCUPACIONAL S.A.C</t>
  </si>
  <si>
    <t xml:space="preserve"> JHONNY ENRIQUE VARGAS SIHUAY</t>
  </si>
  <si>
    <t>24.FEB.2025</t>
  </si>
  <si>
    <t>23.FEB..2026</t>
  </si>
  <si>
    <t xml:space="preserve">Calle  Loreto Nº 201 Urb. Misericordia Señor </t>
  </si>
  <si>
    <t>IMPROCEDENTE</t>
  </si>
  <si>
    <t>24.FEB.2026</t>
  </si>
  <si>
    <t>23.FEB..2027</t>
  </si>
  <si>
    <t>SEI  SALUD E.I.R.L.</t>
  </si>
  <si>
    <t>MICHAEL JOHN JAIME ZAVALA</t>
  </si>
  <si>
    <t>09.MAYO.2025</t>
  </si>
  <si>
    <t>08.MAYO.2026</t>
  </si>
  <si>
    <t>Coop. Clisa C9-A</t>
  </si>
  <si>
    <t>POLICLINICO DE LA SALUD Y MEDICINA LABORAL S.A.C</t>
  </si>
  <si>
    <t>NELLY ROCIO PILA ATAMARI</t>
  </si>
  <si>
    <t>13. MAYO.2025</t>
  </si>
  <si>
    <t>12.MAYO .2026</t>
  </si>
  <si>
    <t>Calle Juana Espinoza Nº317 Urb. Magisterial</t>
  </si>
  <si>
    <t xml:space="preserve">ESPECIALIDADES MEDICAS DEL NORTE DEL PERU E.I.R.L. </t>
  </si>
  <si>
    <t>VÍCTOR RAÚL CASTRO ÁVILA</t>
  </si>
  <si>
    <t>Av. Juan de Dios Salazar N°210 Mz A Lt.210, Urb. La Perla</t>
  </si>
  <si>
    <t>CANCELA ACREDITACION</t>
  </si>
  <si>
    <t>SALUD OCUPACIONAL INTEGRAL SAN GABRIEL S.A.C</t>
  </si>
  <si>
    <t>15. JULIO.2025</t>
  </si>
  <si>
    <t>14. JULIO.2026</t>
  </si>
  <si>
    <t xml:space="preserve">AV.Emmel Nº105 </t>
  </si>
  <si>
    <t xml:space="preserve">ISNT. DE ESPC. MEDICAS, QUIRURGICAS Y ONCOLOGICAS  DE LA MISERICORDIA . </t>
  </si>
  <si>
    <t>NADIESHDA MARIANA FLORES BARRIGA</t>
  </si>
  <si>
    <t>Calle León Velarde Nº406</t>
  </si>
  <si>
    <t>Nº126- 2025-GRA/GRS/GR-DESA</t>
  </si>
  <si>
    <t>CLINICA PARA EL TRABAJADOR DANIEL ALCIDES CARRION</t>
  </si>
  <si>
    <t>JOSÉ MANUEL NUÑEZ MIRANDA</t>
  </si>
  <si>
    <t>Calle José Gomez  Nº67 Urb. Pablo  VI</t>
  </si>
  <si>
    <t>Nº130- 2025-GRA/GRS/GR-DESA</t>
  </si>
  <si>
    <t>CENTRO MEDICO DIVINO NIÑO MOLLENDO  S.A.C</t>
  </si>
  <si>
    <t>KATY ESTRADA OVIEDO</t>
  </si>
  <si>
    <t>11. AGOSTO.2025</t>
  </si>
  <si>
    <t>10. AGOSTO.2026</t>
  </si>
  <si>
    <t>prolongación Mariscal C Mz. D Lt.1,  Urb. Alto San Martin</t>
  </si>
  <si>
    <t>POLICLINICO SOMA  SALUD  S.A.C</t>
  </si>
  <si>
    <t>LUIS ARENAS PORTILLA</t>
  </si>
  <si>
    <t>Av. Ejercito Nº101 oficina 206</t>
  </si>
  <si>
    <t>Nº145- 2025-GRA/GRS/GR-DESA</t>
  </si>
  <si>
    <t>20. AGOSTO.2025</t>
  </si>
  <si>
    <t>19. AGOSTO.2026</t>
  </si>
  <si>
    <t>POLICLINICO EL PACIFICO CAMANA  S.R.L.</t>
  </si>
  <si>
    <t>JUAN RENATO URIZAR CUSIRRAMOS</t>
  </si>
  <si>
    <t>27.NOVIEMBRE.2025</t>
  </si>
  <si>
    <t>26.NOVIEMBRE.2026</t>
  </si>
  <si>
    <t>Jr. Moquegua N°232</t>
  </si>
  <si>
    <t>Camaná</t>
  </si>
  <si>
    <t>OXFORD MEDICAL GROUP S.A.C</t>
  </si>
  <si>
    <t>GIORDANO EDDY DELGADO PINTO</t>
  </si>
  <si>
    <t>20.OCTUBRE.2025</t>
  </si>
  <si>
    <t>19.OCTUBRE.2026</t>
  </si>
  <si>
    <t>Calle Miguel de Cervantes  Nº302</t>
  </si>
  <si>
    <t>POLICLINICO ALFA MEDICA SM S.A.C</t>
  </si>
  <si>
    <t>09. SET.2024</t>
  </si>
  <si>
    <t>08. SET.2025</t>
  </si>
  <si>
    <t>Av. Cayma Nº 501</t>
  </si>
  <si>
    <t>Cayma</t>
  </si>
  <si>
    <t>Nº185-2025-GRA/GRS/GR-DESA</t>
  </si>
  <si>
    <t>Nº186- 2025-GRA/GRS/GR-DESA</t>
  </si>
  <si>
    <t xml:space="preserve">SERVICIOS MEDICOS INTEGRADOS S.A.C. </t>
  </si>
  <si>
    <t xml:space="preserve">FERNANDO MAURICIO CARRERA PINTO </t>
  </si>
  <si>
    <t>03.OCTUBRE.2025</t>
  </si>
  <si>
    <t>02.OCTUBRE.2026</t>
  </si>
  <si>
    <t>AV. Parra Nº 324-326</t>
  </si>
  <si>
    <t>CORPORACION  MEDICO ESPINAR SRL</t>
  </si>
  <si>
    <t>ALVARO VELETO BARRA</t>
  </si>
  <si>
    <t>Calle N°4, Mz. E, Lte 1- Urb. Esperanza</t>
  </si>
  <si>
    <t>SERVICIOS MEDICOS GLOBALES S.A.C.</t>
  </si>
  <si>
    <t>CLINICA FE Y SALUD S.A.C.</t>
  </si>
  <si>
    <t>JESSICA JOSELYN ROJAS BENAVIDES</t>
  </si>
  <si>
    <t>16.DIC.2024</t>
  </si>
  <si>
    <t>15.DIC.2025</t>
  </si>
  <si>
    <t>calle 15 de agosto N°206- IV Centenario</t>
  </si>
  <si>
    <t xml:space="preserve">HOGAR CLINICA SAN JUAN DE DIOS </t>
  </si>
  <si>
    <t>LUIS ALBERTO PORTILLA CANQUI</t>
  </si>
  <si>
    <t>22.ENERO.2026</t>
  </si>
  <si>
    <t>21.ENERO.2027</t>
  </si>
  <si>
    <t>Av. Ejército N°1020</t>
  </si>
  <si>
    <t xml:space="preserve">VIGILANCIA Y PREVENCION OCUPACIONAL S.A.C. </t>
  </si>
  <si>
    <t>ALLYSON SHELBY ALEJOS GOMEZ</t>
  </si>
  <si>
    <t>03.FEBRERO.2026</t>
  </si>
  <si>
    <t>02.FEBRERO.2027</t>
  </si>
  <si>
    <t>Coop. La cantuta Mz. E Lt. 15</t>
  </si>
  <si>
    <t>18.FEBRERO.2026</t>
  </si>
  <si>
    <t>CLINICA VARGAS S.R.L.</t>
  </si>
  <si>
    <t xml:space="preserve">RENATO JESUS ARAUJO CACERES </t>
  </si>
  <si>
    <t>24.FEBRERO.2026</t>
  </si>
  <si>
    <t>23.FEBRERO.2027</t>
  </si>
  <si>
    <t>Calle Hipolito Unanue N°100</t>
  </si>
  <si>
    <t>MARCIA EMPERATRIZ AGROMONTE LIMACHE</t>
  </si>
  <si>
    <t>URB. PEDRO DIEZ CANSECO G-15</t>
  </si>
  <si>
    <t xml:space="preserve">Calle Hipolito Unanue 
Urb.  Victoria </t>
  </si>
  <si>
    <t>PULSO CORPORACION MEDICA YANAHUARA.</t>
  </si>
  <si>
    <t>LIZ EVANGELINA CORNEJO PANIAGUA</t>
  </si>
  <si>
    <t>ALFONSO UGARTE N°206</t>
  </si>
  <si>
    <t>SAMA LAB E.I.R.L.</t>
  </si>
  <si>
    <t>HIPOLITO ARTURO VALDERRAMA CHAVEZ</t>
  </si>
  <si>
    <r>
      <t xml:space="preserve">      ACTUALIZADO AL:</t>
    </r>
    <r>
      <rPr>
        <sz val="11"/>
        <color theme="1"/>
        <rFont val="Calibri"/>
        <family val="2"/>
        <scheme val="minor"/>
      </rPr>
      <t xml:space="preserve"> 15/04/2026</t>
    </r>
  </si>
  <si>
    <r>
      <t>Nº03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2025-GRA/GRS/GR-DESA-SO</t>
    </r>
  </si>
  <si>
    <r>
      <t>Nº08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2025-GRA/GRS/GR-DESA-SO</t>
    </r>
  </si>
  <si>
    <r>
      <t>Nº018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2025-GRA/GRS/GR-DESA-SO</t>
    </r>
  </si>
  <si>
    <r>
      <t>Nº033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</si>
  <si>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Nº035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2025-GRA/GRS/GR-DESA-SO</t>
    </r>
  </si>
  <si>
    <r>
      <t>Nº046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</si>
  <si>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Nº047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</si>
  <si>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Nº048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</si>
  <si>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Nº049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</si>
  <si>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Nº052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</si>
  <si>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Nº053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</si>
  <si>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Nº094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</si>
  <si>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Nº095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</si>
  <si>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Nº116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</si>
  <si>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Nº124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</si>
  <si>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Nº146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</si>
  <si>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Nº137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</si>
  <si>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Nº177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</si>
  <si>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Nº184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</si>
  <si>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Nº187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</si>
  <si>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Nº188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</si>
  <si>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Nº203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</si>
  <si>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Nº209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</si>
  <si>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Nº223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</si>
  <si>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Nº225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</si>
  <si>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Nº232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</si>
  <si>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Nº237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2025-GRA/GRS/GR-DESA</t>
    </r>
  </si>
  <si>
    <r>
      <t>Nº10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</si>
  <si>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Nº16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</si>
  <si>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Nº21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</si>
  <si>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Nº23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</si>
  <si>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Nº25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</si>
  <si>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Nº28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</si>
  <si>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Nº30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</si>
  <si>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Nº31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</si>
  <si>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Nº33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</si>
  <si>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Nº35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</si>
  <si>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Nº36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</si>
  <si>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r>
      <t>Nº39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</si>
  <si>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t>HOY_</t>
  </si>
  <si>
    <r>
      <t xml:space="preserve">ACTIVIDAD:                       </t>
    </r>
    <r>
      <rPr>
        <sz val="11"/>
        <color theme="1"/>
        <rFont val="Calibri"/>
        <family val="2"/>
        <scheme val="minor"/>
      </rPr>
      <t xml:space="preserve">ACREDITACION EN SALUD OCUPACIONAL </t>
    </r>
  </si>
  <si>
    <t>FECHA POSACREDITACION</t>
  </si>
  <si>
    <r>
      <t>Nº049</t>
    </r>
    <r>
      <rPr>
        <sz val="11"/>
        <rFont val="Arial Narrow"/>
        <family val="2"/>
      </rPr>
      <t>-</t>
    </r>
    <r>
      <rPr>
        <sz val="11"/>
        <color theme="1"/>
        <rFont val="Arial Narrow"/>
        <family val="2"/>
      </rPr>
      <t xml:space="preserve"> 2026-GRA/GRS/GR-DESA</t>
    </r>
  </si>
  <si>
    <t>ANYHI DANIELA RODRIGUEZ MOGROVEJO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</si>
</sst>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8"/>
      <color theme="1"/>
      <name val="Arial Black"/>
      <family val="2"/>
    </font>
    <font>
      <b/>
      <sz val="9"/>
      <color theme="1"/>
      <name val="Arial Narrow"/>
      <family val="2"/>
    </font>
    <font>
      <b/>
      <sz val="7"/>
      <color theme="1"/>
      <name val="Arial Narrow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 tint="4.9989318521683403E-2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4" fontId="12" fillId="0" borderId="0" xfId="0" applyNumberFormat="1" applyFont="1" applyAlignment="1">
      <alignment horizontal="center" vertical="center" wrapText="1"/>
    </xf>
    <xf numFmtId="14" fontId="11" fillId="0" borderId="7" xfId="0" applyNumberFormat="1" applyFont="1" applyBorder="1" applyAlignment="1">
      <alignment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rgb="FF0099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292144</xdr:colOff>
      <xdr:row>0</xdr:row>
      <xdr:rowOff>79723</xdr:rowOff>
    </xdr:from>
    <xdr:to>
      <xdr:col>1</xdr:col>
      <xdr:colOff>1092243</xdr:colOff>
      <xdr:row>4</xdr:row>
      <xdr:rowOff>244656</xdr:rowOff>
    </xdr:to>
    <xdr:pic>
      <xdr:nvPicPr>
        <xdr:cNvPr id="2" name="Imagen 1" descr="CONVOCATORIA GOBIERNO REGIONAL DE AREQUIPA 2022 - CAS, CPM ...">
          <a:extLst>
            <a:ext uri="{FF2B5EF4-FFF2-40B4-BE49-F238E27FC236}">
              <a16:creationId xmlns:a16="http://schemas.microsoft.com/office/drawing/2014/main" id="{A6F4FBF8-E0D5-4A99-A4CE-EFBC0D019D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r="11765"/>
        <a:stretch/>
      </xdr:blipFill>
      <xdr:spPr bwMode="auto">
        <a:xfrm>
          <a:off x="292144" y="79723"/>
          <a:ext cx="1256777" cy="123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4BF55E-A075-42A9-931E-38FC9743E836}" name="Tabla1" displayName="Tabla1" ref="A6:Q51" totalsRowShown="0" headerRowDxfId="19" dataDxfId="18" tableBorderDxfId="17">
  <autoFilter ref="A6:Q51" xr:uid="{39CAE575-107C-4C78-BBC2-470571512DAB}">
    <filterColumn colId="16">
      <filters>
        <filter val="VIGENTE"/>
      </filters>
    </filterColumn>
  </autoFilter>
  <tableColumns count="17">
    <tableColumn id="1" xr3:uid="{AED46495-1BF0-4D8C-BEF0-DC944867B2D4}" name="ITEM  " dataDxfId="16"/>
    <tableColumn id="2" xr3:uid="{4ACE5552-CFE4-44F1-8572-45654E0F87C5}" name="RAZON SOCIAL" dataDxfId="15"/>
    <tableColumn id="3" xr3:uid="{116E77E0-C8AD-4AC1-A9F6-3411BD6256A0}" name="MEDICO RESPONSABLE" dataDxfId="14"/>
    <tableColumn id="4" xr3:uid="{DF28037D-3C0E-499D-8275-B8654FBE671E}" name="INICIO DE VIGENCIA" dataDxfId="13"/>
    <tableColumn id="5" xr3:uid="{C0F88969-DFD0-4900-8C9A-91756D1F5430}" name="INICIO VIGENCIA" dataDxfId="12"/>
    <tableColumn id="6" xr3:uid="{017791A9-C9F0-4D85-9AF1-7160AF8AED39}" name="AÑO EMISION" dataDxfId="11">
      <calculatedColumnFormula>YEAR(E7)</calculatedColumnFormula>
    </tableColumn>
    <tableColumn id="7" xr3:uid="{0B4205EA-B881-4C4D-8EC8-B30571668D84}" name="TERMINO DE VIGENCIA" dataDxfId="10"/>
    <tableColumn id="8" xr3:uid="{AA31D373-D491-4F8F-85FB-D4ACF50ADA1B}" name="TERMINO VIGENCIA" dataDxfId="9">
      <calculatedColumnFormula>DATE(YEAR(E7)+1,MONTH(E7),DAY(E7)-1)</calculatedColumnFormula>
    </tableColumn>
    <tableColumn id="9" xr3:uid="{CC604CF2-A813-4BF7-A9CE-BE712C3EA7B9}" name="DIRECCION " dataDxfId="8"/>
    <tableColumn id="10" xr3:uid="{150B274D-B1F2-4E10-B1FB-9B860B89E193}" name="DISTRITO" dataDxfId="7"/>
    <tableColumn id="11" xr3:uid="{6D3EFA10-DED4-4073-BBCA-7A6D3E64214E}" name="PROVINCIA" dataDxfId="6"/>
    <tableColumn id="12" xr3:uid="{F67C40F9-088C-4F17-A270-CEB1879E8AAE}" name="DEPARTAMENTO" dataDxfId="5"/>
    <tableColumn id="13" xr3:uid="{7DB4BF08-6E03-4BA1-9F58-C2E02272B6C7}" name="RUC" dataDxfId="4"/>
    <tableColumn id="14" xr3:uid="{A5B87E81-6F4C-4350-82F9-E8E7B50A241E}" name="RESOLUCION" dataDxfId="3"/>
    <tableColumn id="15" xr3:uid="{DF4F92EB-8019-4504-8221-30A76E985776}" name="ESTADO" dataDxfId="2"/>
    <tableColumn id="16" xr3:uid="{6C19A8BA-E827-4857-98D0-3300C008B8C4}" name="HOY" dataDxfId="1">
      <calculatedColumnFormula>IF(H7&gt;=TODAY(),"VIGENTE","VENCIDO")</calculatedColumnFormula>
    </tableColumn>
    <tableColumn id="17" xr3:uid="{BDDEBF82-8FA9-43D2-A4EE-54B02FFCDB2D}" name="HOY_" dataDxfId="0">
      <calculatedColumnFormula>IF(O7="OTORGA ACREDITACION",IF(H7&gt;=TODAY(),"VIGENTE","VENCIDO"),"NO PASA")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382B-2A30-460F-AD9A-EF653160E838}">
  <sheetPr>
    <pageSetUpPr fitToPage="1"/>
  </sheetPr>
  <dimension ref="A1:S132"/>
  <sheetViews>
    <sheetView tabSelected="1" zoomScale="73" zoomScaleNormal="73" workbookViewId="0">
      <selection activeCell="V19" sqref="V19"/>
    </sheetView>
  </sheetViews>
  <sheetFormatPr baseColWidth="10" defaultRowHeight="15" x14ac:dyDescent="0.25"/>
  <cols>
    <col min="1" max="1" width="6.85546875" customWidth="1"/>
    <col min="2" max="2" width="20.42578125" customWidth="1"/>
    <col min="3" max="3" width="23.85546875" customWidth="1"/>
    <col min="4" max="4" width="16.85546875" hidden="1" customWidth="1"/>
    <col min="5" max="5" width="14.5703125" style="17" customWidth="1"/>
    <col min="6" max="6" width="14.5703125" style="17" hidden="1" customWidth="1"/>
    <col min="7" max="7" width="18.5703125" hidden="1" customWidth="1"/>
    <col min="8" max="8" width="16.28515625" style="17" customWidth="1"/>
    <col min="9" max="9" width="19.42578125" customWidth="1"/>
    <col min="10" max="10" width="12.140625" customWidth="1"/>
    <col min="11" max="11" width="11.85546875" style="17" customWidth="1"/>
    <col min="12" max="12" width="13.7109375" hidden="1" customWidth="1"/>
    <col min="13" max="13" width="12" bestFit="1" customWidth="1"/>
    <col min="14" max="14" width="32.28515625" customWidth="1"/>
    <col min="15" max="16" width="11.42578125" hidden="1" customWidth="1"/>
  </cols>
  <sheetData>
    <row r="1" spans="1:19" s="2" customFormat="1" ht="24.95" customHeight="1" x14ac:dyDescent="0.25">
      <c r="A1" s="1"/>
      <c r="B1" s="56"/>
      <c r="C1" s="56"/>
      <c r="D1" s="56"/>
      <c r="E1" s="64"/>
      <c r="F1" s="64"/>
      <c r="G1" s="64"/>
      <c r="H1" s="66" t="s">
        <v>0</v>
      </c>
      <c r="I1" s="66"/>
      <c r="J1" s="66"/>
      <c r="K1" s="1"/>
      <c r="L1" s="1"/>
      <c r="M1" s="1"/>
      <c r="N1" s="1"/>
    </row>
    <row r="2" spans="1:19" s="2" customFormat="1" ht="21" customHeight="1" x14ac:dyDescent="0.25">
      <c r="A2" s="3"/>
      <c r="B2" s="57"/>
      <c r="C2" s="57"/>
      <c r="D2" s="57"/>
      <c r="E2" s="65"/>
      <c r="F2" s="65"/>
      <c r="G2" s="65"/>
      <c r="H2" s="66" t="s">
        <v>1</v>
      </c>
      <c r="I2" s="66"/>
      <c r="J2" s="66"/>
      <c r="K2" s="1"/>
      <c r="L2" s="1"/>
      <c r="M2" s="1"/>
      <c r="N2" s="1"/>
    </row>
    <row r="3" spans="1:19" s="2" customFormat="1" ht="22.5" customHeight="1" x14ac:dyDescent="0.25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s="2" customFormat="1" ht="16.5" customHeight="1" x14ac:dyDescent="0.25">
      <c r="B4" s="4"/>
      <c r="C4" s="4" t="s">
        <v>3</v>
      </c>
      <c r="E4" s="17"/>
      <c r="F4" s="17"/>
      <c r="G4"/>
      <c r="H4" s="17"/>
      <c r="I4" s="5"/>
      <c r="K4" s="61"/>
      <c r="N4" s="5" t="s">
        <v>4</v>
      </c>
    </row>
    <row r="5" spans="1:19" s="2" customFormat="1" ht="21.75" customHeight="1" x14ac:dyDescent="0.25">
      <c r="A5" s="5"/>
      <c r="B5" s="5"/>
      <c r="C5" s="5" t="s">
        <v>211</v>
      </c>
      <c r="E5" s="17"/>
      <c r="F5" s="17"/>
      <c r="G5"/>
      <c r="H5" s="17"/>
      <c r="I5" s="5"/>
      <c r="K5" s="61"/>
      <c r="N5" s="5" t="s">
        <v>170</v>
      </c>
    </row>
    <row r="6" spans="1:19" ht="15" customHeight="1" x14ac:dyDescent="0.25">
      <c r="A6" s="22" t="s">
        <v>5</v>
      </c>
      <c r="B6" s="23" t="s">
        <v>6</v>
      </c>
      <c r="C6" s="24" t="s">
        <v>7</v>
      </c>
      <c r="D6" s="24" t="s">
        <v>8</v>
      </c>
      <c r="E6" s="25" t="s">
        <v>9</v>
      </c>
      <c r="F6" s="25" t="s">
        <v>10</v>
      </c>
      <c r="G6" s="26" t="s">
        <v>11</v>
      </c>
      <c r="H6" s="26" t="s">
        <v>12</v>
      </c>
      <c r="I6" s="24" t="s">
        <v>13</v>
      </c>
      <c r="J6" s="24" t="s">
        <v>14</v>
      </c>
      <c r="K6" s="24" t="s">
        <v>15</v>
      </c>
      <c r="L6" s="24" t="s">
        <v>16</v>
      </c>
      <c r="M6" s="24" t="s">
        <v>17</v>
      </c>
      <c r="N6" s="24" t="s">
        <v>18</v>
      </c>
      <c r="O6" s="24" t="s">
        <v>19</v>
      </c>
      <c r="P6" s="24" t="s">
        <v>20</v>
      </c>
      <c r="Q6" s="24" t="s">
        <v>210</v>
      </c>
      <c r="R6" s="1" t="s">
        <v>212</v>
      </c>
      <c r="S6" s="6"/>
    </row>
    <row r="7" spans="1:19" ht="50.1" hidden="1" customHeight="1" x14ac:dyDescent="0.25">
      <c r="A7" s="39">
        <v>1</v>
      </c>
      <c r="B7" s="31" t="s">
        <v>21</v>
      </c>
      <c r="C7" s="31" t="s">
        <v>22</v>
      </c>
      <c r="D7" s="27" t="s">
        <v>23</v>
      </c>
      <c r="E7" s="27">
        <v>45665</v>
      </c>
      <c r="F7" s="28">
        <f>YEAR(E7)</f>
        <v>2025</v>
      </c>
      <c r="G7" s="27" t="s">
        <v>24</v>
      </c>
      <c r="H7" s="27">
        <f>DATE(YEAR(E7)+1,MONTH(E7),DAY(E7)-1)</f>
        <v>46029</v>
      </c>
      <c r="I7" s="31" t="s">
        <v>25</v>
      </c>
      <c r="J7" s="31" t="s">
        <v>26</v>
      </c>
      <c r="K7" s="31" t="s">
        <v>27</v>
      </c>
      <c r="L7" s="31" t="s">
        <v>27</v>
      </c>
      <c r="M7" s="31">
        <v>20454085150</v>
      </c>
      <c r="N7" s="40" t="s">
        <v>171</v>
      </c>
      <c r="O7" s="29" t="s">
        <v>28</v>
      </c>
      <c r="P7" s="30" t="str">
        <f ca="1">IF(H7&gt;=TODAY(),"VIGENTE","VENCIDO")</f>
        <v>VENCIDO</v>
      </c>
      <c r="Q7" s="30" t="str">
        <f ca="1">IF(O7="OTORGA ACREDITACION",IF(H7&gt;=TODAY(),"VIGENTE","VENCIDO"),"NO PASA")</f>
        <v>VENCIDO</v>
      </c>
      <c r="R7" s="7"/>
      <c r="S7" s="7"/>
    </row>
    <row r="8" spans="1:19" ht="50.1" hidden="1" customHeight="1" x14ac:dyDescent="0.25">
      <c r="A8" s="39">
        <v>2</v>
      </c>
      <c r="B8" s="41" t="s">
        <v>29</v>
      </c>
      <c r="C8" s="41" t="s">
        <v>30</v>
      </c>
      <c r="D8" s="27" t="s">
        <v>31</v>
      </c>
      <c r="E8" s="27">
        <v>45677</v>
      </c>
      <c r="F8" s="28">
        <f t="shared" ref="F8:F50" si="0">YEAR(E8)</f>
        <v>2025</v>
      </c>
      <c r="G8" s="27" t="s">
        <v>32</v>
      </c>
      <c r="H8" s="27">
        <f t="shared" ref="H8:H50" si="1">DATE(YEAR(E8)+1,MONTH(E8),DAY(E8)-1)</f>
        <v>46041</v>
      </c>
      <c r="I8" s="41" t="s">
        <v>33</v>
      </c>
      <c r="J8" s="41" t="s">
        <v>34</v>
      </c>
      <c r="K8" s="41" t="s">
        <v>27</v>
      </c>
      <c r="L8" s="41" t="s">
        <v>27</v>
      </c>
      <c r="M8" s="41">
        <v>20539519299</v>
      </c>
      <c r="N8" s="40" t="s">
        <v>172</v>
      </c>
      <c r="O8" s="30" t="s">
        <v>28</v>
      </c>
      <c r="P8" s="30" t="str">
        <f t="shared" ref="P8:P50" ca="1" si="2">IF(H8&gt;=TODAY(),"VIGENTE","VENCIDO")</f>
        <v>VENCIDO</v>
      </c>
      <c r="Q8" s="30" t="str">
        <f t="shared" ref="Q8:Q50" ca="1" si="3">IF(O8="OTORGA ACREDITACION",IF(H8&gt;=TODAY(),"VIGENTE","VENCIDO"),"NO PASA")</f>
        <v>VENCIDO</v>
      </c>
      <c r="R8" s="7"/>
      <c r="S8" s="7"/>
    </row>
    <row r="9" spans="1:19" ht="50.1" hidden="1" customHeight="1" x14ac:dyDescent="0.25">
      <c r="A9" s="39">
        <v>3</v>
      </c>
      <c r="B9" s="41" t="s">
        <v>35</v>
      </c>
      <c r="C9" s="42" t="s">
        <v>36</v>
      </c>
      <c r="D9" s="27" t="s">
        <v>37</v>
      </c>
      <c r="E9" s="27">
        <v>45680</v>
      </c>
      <c r="F9" s="28">
        <f t="shared" si="0"/>
        <v>2025</v>
      </c>
      <c r="G9" s="27" t="s">
        <v>38</v>
      </c>
      <c r="H9" s="27">
        <f t="shared" si="1"/>
        <v>46044</v>
      </c>
      <c r="I9" s="31" t="s">
        <v>39</v>
      </c>
      <c r="J9" s="31" t="s">
        <v>34</v>
      </c>
      <c r="K9" s="31" t="s">
        <v>27</v>
      </c>
      <c r="L9" s="31" t="s">
        <v>27</v>
      </c>
      <c r="M9" s="31">
        <v>20558561506</v>
      </c>
      <c r="N9" s="40" t="s">
        <v>173</v>
      </c>
      <c r="O9" s="30" t="s">
        <v>28</v>
      </c>
      <c r="P9" s="30" t="str">
        <f t="shared" ca="1" si="2"/>
        <v>VENCIDO</v>
      </c>
      <c r="Q9" s="30" t="str">
        <f t="shared" ca="1" si="3"/>
        <v>VENCIDO</v>
      </c>
      <c r="R9" s="7"/>
      <c r="S9" s="7"/>
    </row>
    <row r="10" spans="1:19" ht="50.1" hidden="1" customHeight="1" x14ac:dyDescent="0.25">
      <c r="A10" s="39">
        <v>4</v>
      </c>
      <c r="B10" s="41" t="s">
        <v>40</v>
      </c>
      <c r="C10" s="41" t="s">
        <v>41</v>
      </c>
      <c r="D10" s="27" t="s">
        <v>42</v>
      </c>
      <c r="E10" s="27">
        <v>45694</v>
      </c>
      <c r="F10" s="28">
        <f t="shared" si="0"/>
        <v>2025</v>
      </c>
      <c r="G10" s="27" t="s">
        <v>43</v>
      </c>
      <c r="H10" s="27">
        <f t="shared" si="1"/>
        <v>46058</v>
      </c>
      <c r="I10" s="41" t="s">
        <v>44</v>
      </c>
      <c r="J10" s="41" t="s">
        <v>27</v>
      </c>
      <c r="K10" s="41" t="s">
        <v>27</v>
      </c>
      <c r="L10" s="41" t="s">
        <v>27</v>
      </c>
      <c r="M10" s="41">
        <v>20517035964</v>
      </c>
      <c r="N10" s="40" t="s">
        <v>174</v>
      </c>
      <c r="O10" s="30" t="s">
        <v>28</v>
      </c>
      <c r="P10" s="30" t="str">
        <f t="shared" ca="1" si="2"/>
        <v>VENCIDO</v>
      </c>
      <c r="Q10" s="30" t="str">
        <f t="shared" ca="1" si="3"/>
        <v>VENCIDO</v>
      </c>
      <c r="R10" s="7"/>
      <c r="S10" s="7"/>
    </row>
    <row r="11" spans="1:19" ht="50.1" hidden="1" customHeight="1" x14ac:dyDescent="0.25">
      <c r="A11" s="39">
        <v>5</v>
      </c>
      <c r="B11" s="41" t="s">
        <v>45</v>
      </c>
      <c r="C11" s="41" t="s">
        <v>46</v>
      </c>
      <c r="D11" s="27" t="s">
        <v>47</v>
      </c>
      <c r="E11" s="27">
        <v>45699</v>
      </c>
      <c r="F11" s="28">
        <f t="shared" si="0"/>
        <v>2025</v>
      </c>
      <c r="G11" s="27" t="s">
        <v>48</v>
      </c>
      <c r="H11" s="27">
        <f t="shared" si="1"/>
        <v>46063</v>
      </c>
      <c r="I11" s="41" t="s">
        <v>49</v>
      </c>
      <c r="J11" s="31" t="s">
        <v>27</v>
      </c>
      <c r="K11" s="31" t="s">
        <v>27</v>
      </c>
      <c r="L11" s="31" t="s">
        <v>27</v>
      </c>
      <c r="M11" s="41">
        <v>20539525850</v>
      </c>
      <c r="N11" s="40" t="s">
        <v>175</v>
      </c>
      <c r="O11" s="29" t="s">
        <v>28</v>
      </c>
      <c r="P11" s="30" t="str">
        <f t="shared" ca="1" si="2"/>
        <v>VENCIDO</v>
      </c>
      <c r="Q11" s="30" t="str">
        <f t="shared" ca="1" si="3"/>
        <v>VENCIDO</v>
      </c>
      <c r="R11" s="7"/>
      <c r="S11" s="7"/>
    </row>
    <row r="12" spans="1:19" ht="50.1" hidden="1" customHeight="1" x14ac:dyDescent="0.25">
      <c r="A12" s="39">
        <v>6</v>
      </c>
      <c r="B12" s="31" t="s">
        <v>50</v>
      </c>
      <c r="C12" s="31" t="s">
        <v>51</v>
      </c>
      <c r="D12" s="27" t="s">
        <v>52</v>
      </c>
      <c r="E12" s="27">
        <v>45707</v>
      </c>
      <c r="F12" s="28">
        <f t="shared" si="0"/>
        <v>2025</v>
      </c>
      <c r="G12" s="27" t="s">
        <v>53</v>
      </c>
      <c r="H12" s="27">
        <f t="shared" si="1"/>
        <v>46071</v>
      </c>
      <c r="I12" s="31" t="s">
        <v>54</v>
      </c>
      <c r="J12" s="31" t="s">
        <v>27</v>
      </c>
      <c r="K12" s="31" t="s">
        <v>27</v>
      </c>
      <c r="L12" s="31" t="s">
        <v>27</v>
      </c>
      <c r="M12" s="31">
        <v>20431080002</v>
      </c>
      <c r="N12" s="40" t="s">
        <v>176</v>
      </c>
      <c r="O12" s="30" t="s">
        <v>28</v>
      </c>
      <c r="P12" s="30" t="str">
        <f t="shared" ca="1" si="2"/>
        <v>VENCIDO</v>
      </c>
      <c r="Q12" s="30" t="str">
        <f t="shared" ca="1" si="3"/>
        <v>VENCIDO</v>
      </c>
      <c r="R12" s="7"/>
      <c r="S12" s="7"/>
    </row>
    <row r="13" spans="1:19" ht="50.1" hidden="1" customHeight="1" x14ac:dyDescent="0.25">
      <c r="A13" s="39">
        <v>7</v>
      </c>
      <c r="B13" s="31" t="s">
        <v>55</v>
      </c>
      <c r="C13" s="31" t="s">
        <v>56</v>
      </c>
      <c r="D13" s="27" t="s">
        <v>57</v>
      </c>
      <c r="E13" s="27">
        <v>45708</v>
      </c>
      <c r="F13" s="28">
        <f t="shared" si="0"/>
        <v>2025</v>
      </c>
      <c r="G13" s="27" t="s">
        <v>58</v>
      </c>
      <c r="H13" s="27">
        <f t="shared" si="1"/>
        <v>46072</v>
      </c>
      <c r="I13" s="31" t="s">
        <v>59</v>
      </c>
      <c r="J13" s="31" t="s">
        <v>60</v>
      </c>
      <c r="K13" s="31" t="s">
        <v>61</v>
      </c>
      <c r="L13" s="31"/>
      <c r="M13" s="31">
        <v>20600133986</v>
      </c>
      <c r="N13" s="40" t="s">
        <v>177</v>
      </c>
      <c r="O13" s="30" t="s">
        <v>28</v>
      </c>
      <c r="P13" s="30" t="str">
        <f t="shared" ca="1" si="2"/>
        <v>VENCIDO</v>
      </c>
      <c r="Q13" s="30" t="str">
        <f t="shared" ca="1" si="3"/>
        <v>VENCIDO</v>
      </c>
      <c r="R13" s="7"/>
      <c r="S13" s="7"/>
    </row>
    <row r="14" spans="1:19" ht="50.1" hidden="1" customHeight="1" x14ac:dyDescent="0.25">
      <c r="A14" s="39">
        <v>8</v>
      </c>
      <c r="B14" s="31" t="s">
        <v>62</v>
      </c>
      <c r="C14" s="31" t="s">
        <v>63</v>
      </c>
      <c r="D14" s="27" t="s">
        <v>57</v>
      </c>
      <c r="E14" s="27">
        <v>45708</v>
      </c>
      <c r="F14" s="28">
        <f t="shared" si="0"/>
        <v>2025</v>
      </c>
      <c r="G14" s="27" t="s">
        <v>58</v>
      </c>
      <c r="H14" s="27">
        <f t="shared" si="1"/>
        <v>46072</v>
      </c>
      <c r="I14" s="31" t="s">
        <v>64</v>
      </c>
      <c r="J14" s="31" t="s">
        <v>27</v>
      </c>
      <c r="K14" s="31" t="s">
        <v>27</v>
      </c>
      <c r="L14" s="31" t="s">
        <v>27</v>
      </c>
      <c r="M14" s="31">
        <v>20455823880</v>
      </c>
      <c r="N14" s="40" t="s">
        <v>178</v>
      </c>
      <c r="O14" s="30" t="s">
        <v>28</v>
      </c>
      <c r="P14" s="30" t="str">
        <f t="shared" ca="1" si="2"/>
        <v>VENCIDO</v>
      </c>
      <c r="Q14" s="30" t="str">
        <f t="shared" ca="1" si="3"/>
        <v>VENCIDO</v>
      </c>
      <c r="R14" s="7"/>
      <c r="S14" s="7"/>
    </row>
    <row r="15" spans="1:19" ht="50.1" hidden="1" customHeight="1" x14ac:dyDescent="0.25">
      <c r="A15" s="39">
        <v>9</v>
      </c>
      <c r="B15" s="31" t="s">
        <v>65</v>
      </c>
      <c r="C15" s="31" t="s">
        <v>66</v>
      </c>
      <c r="D15" s="27" t="s">
        <v>57</v>
      </c>
      <c r="E15" s="27">
        <v>45708</v>
      </c>
      <c r="F15" s="28">
        <f t="shared" si="0"/>
        <v>2025</v>
      </c>
      <c r="G15" s="27" t="s">
        <v>58</v>
      </c>
      <c r="H15" s="27">
        <f t="shared" si="1"/>
        <v>46072</v>
      </c>
      <c r="I15" s="31" t="s">
        <v>67</v>
      </c>
      <c r="J15" s="31" t="s">
        <v>68</v>
      </c>
      <c r="K15" s="31" t="s">
        <v>27</v>
      </c>
      <c r="L15" s="31" t="s">
        <v>27</v>
      </c>
      <c r="M15" s="31">
        <v>20600328627</v>
      </c>
      <c r="N15" s="40" t="s">
        <v>179</v>
      </c>
      <c r="O15" s="30" t="s">
        <v>28</v>
      </c>
      <c r="P15" s="30" t="str">
        <f t="shared" ca="1" si="2"/>
        <v>VENCIDO</v>
      </c>
      <c r="Q15" s="30" t="str">
        <f t="shared" ca="1" si="3"/>
        <v>VENCIDO</v>
      </c>
      <c r="R15" s="7"/>
      <c r="S15" s="7"/>
    </row>
    <row r="16" spans="1:19" ht="50.1" hidden="1" customHeight="1" x14ac:dyDescent="0.25">
      <c r="A16" s="39">
        <v>10</v>
      </c>
      <c r="B16" s="41" t="s">
        <v>69</v>
      </c>
      <c r="C16" s="41" t="s">
        <v>70</v>
      </c>
      <c r="D16" s="27" t="s">
        <v>71</v>
      </c>
      <c r="E16" s="27">
        <v>45712</v>
      </c>
      <c r="F16" s="28">
        <f t="shared" si="0"/>
        <v>2025</v>
      </c>
      <c r="G16" s="27" t="s">
        <v>72</v>
      </c>
      <c r="H16" s="27">
        <f t="shared" si="1"/>
        <v>46076</v>
      </c>
      <c r="I16" s="41" t="s">
        <v>73</v>
      </c>
      <c r="J16" s="41" t="s">
        <v>27</v>
      </c>
      <c r="K16" s="41" t="s">
        <v>27</v>
      </c>
      <c r="L16" s="41" t="s">
        <v>27</v>
      </c>
      <c r="M16" s="41">
        <v>20602531270</v>
      </c>
      <c r="N16" s="40" t="s">
        <v>180</v>
      </c>
      <c r="O16" s="30" t="s">
        <v>74</v>
      </c>
      <c r="P16" s="30" t="str">
        <f t="shared" ca="1" si="2"/>
        <v>VENCIDO</v>
      </c>
      <c r="Q16" s="30" t="str">
        <f t="shared" ca="1" si="3"/>
        <v>NO PASA</v>
      </c>
      <c r="R16" s="7"/>
      <c r="S16" s="7"/>
    </row>
    <row r="17" spans="1:19" ht="50.1" hidden="1" customHeight="1" x14ac:dyDescent="0.25">
      <c r="A17" s="39">
        <v>11</v>
      </c>
      <c r="B17" s="41" t="s">
        <v>69</v>
      </c>
      <c r="C17" s="41" t="s">
        <v>70</v>
      </c>
      <c r="D17" s="27" t="s">
        <v>75</v>
      </c>
      <c r="E17" s="27">
        <v>45712</v>
      </c>
      <c r="F17" s="28">
        <f t="shared" si="0"/>
        <v>2025</v>
      </c>
      <c r="G17" s="27" t="s">
        <v>76</v>
      </c>
      <c r="H17" s="27">
        <f t="shared" si="1"/>
        <v>46076</v>
      </c>
      <c r="I17" s="41" t="s">
        <v>73</v>
      </c>
      <c r="J17" s="41" t="s">
        <v>27</v>
      </c>
      <c r="K17" s="41" t="s">
        <v>27</v>
      </c>
      <c r="L17" s="41" t="s">
        <v>27</v>
      </c>
      <c r="M17" s="41">
        <v>20602531271</v>
      </c>
      <c r="N17" s="40" t="s">
        <v>181</v>
      </c>
      <c r="O17" s="30" t="s">
        <v>28</v>
      </c>
      <c r="P17" s="30" t="str">
        <f t="shared" ca="1" si="2"/>
        <v>VENCIDO</v>
      </c>
      <c r="Q17" s="30" t="str">
        <f t="shared" ca="1" si="3"/>
        <v>VENCIDO</v>
      </c>
      <c r="R17" s="7"/>
      <c r="S17" s="7"/>
    </row>
    <row r="18" spans="1:19" ht="50.1" customHeight="1" x14ac:dyDescent="0.25">
      <c r="A18" s="39">
        <v>12</v>
      </c>
      <c r="B18" s="41" t="s">
        <v>77</v>
      </c>
      <c r="C18" s="41" t="s">
        <v>78</v>
      </c>
      <c r="D18" s="27" t="s">
        <v>79</v>
      </c>
      <c r="E18" s="27">
        <v>45786</v>
      </c>
      <c r="F18" s="28">
        <f t="shared" si="0"/>
        <v>2025</v>
      </c>
      <c r="G18" s="27" t="s">
        <v>80</v>
      </c>
      <c r="H18" s="27">
        <f t="shared" si="1"/>
        <v>46150</v>
      </c>
      <c r="I18" s="41" t="s">
        <v>81</v>
      </c>
      <c r="J18" s="41" t="s">
        <v>68</v>
      </c>
      <c r="K18" s="41" t="s">
        <v>27</v>
      </c>
      <c r="L18" s="43"/>
      <c r="M18" s="41">
        <v>2055272192</v>
      </c>
      <c r="N18" s="40" t="s">
        <v>182</v>
      </c>
      <c r="O18" s="30" t="s">
        <v>28</v>
      </c>
      <c r="P18" s="30" t="str">
        <f t="shared" ca="1" si="2"/>
        <v>VIGENTE</v>
      </c>
      <c r="Q18" s="30" t="str">
        <f t="shared" ca="1" si="3"/>
        <v>VIGENTE</v>
      </c>
      <c r="R18" s="58">
        <f>DATE(YEAR(Tabla1[[#This Row],[TERMINO VIGENCIA]]),MONTH(Tabla1[[#This Row],[TERMINO VIGENCIA]])+3,DAY(Tabla1[[#This Row],[TERMINO VIGENCIA]])+15)</f>
        <v>46257</v>
      </c>
      <c r="S18" s="7"/>
    </row>
    <row r="19" spans="1:19" ht="50.1" customHeight="1" x14ac:dyDescent="0.25">
      <c r="A19" s="39">
        <v>13</v>
      </c>
      <c r="B19" s="31" t="s">
        <v>82</v>
      </c>
      <c r="C19" s="31" t="s">
        <v>83</v>
      </c>
      <c r="D19" s="27" t="s">
        <v>84</v>
      </c>
      <c r="E19" s="27">
        <v>45790</v>
      </c>
      <c r="F19" s="28">
        <f t="shared" si="0"/>
        <v>2025</v>
      </c>
      <c r="G19" s="27" t="s">
        <v>85</v>
      </c>
      <c r="H19" s="27">
        <f t="shared" si="1"/>
        <v>46154</v>
      </c>
      <c r="I19" s="31" t="s">
        <v>86</v>
      </c>
      <c r="J19" s="31" t="s">
        <v>27</v>
      </c>
      <c r="K19" s="31" t="s">
        <v>27</v>
      </c>
      <c r="L19" s="31" t="s">
        <v>27</v>
      </c>
      <c r="M19" s="31">
        <v>20558076128</v>
      </c>
      <c r="N19" s="40" t="s">
        <v>183</v>
      </c>
      <c r="O19" s="30" t="s">
        <v>28</v>
      </c>
      <c r="P19" s="30" t="str">
        <f t="shared" ca="1" si="2"/>
        <v>VIGENTE</v>
      </c>
      <c r="Q19" s="30" t="str">
        <f t="shared" ca="1" si="3"/>
        <v>VIGENTE</v>
      </c>
      <c r="R19" s="58">
        <f>DATE(YEAR(Tabla1[[#This Row],[TERMINO VIGENCIA]]),MONTH(Tabla1[[#This Row],[TERMINO VIGENCIA]])+3,DAY(Tabla1[[#This Row],[TERMINO VIGENCIA]])+15)</f>
        <v>46261</v>
      </c>
      <c r="S19" s="7"/>
    </row>
    <row r="20" spans="1:19" ht="50.1" hidden="1" customHeight="1" x14ac:dyDescent="0.3">
      <c r="A20" s="39">
        <v>14</v>
      </c>
      <c r="B20" s="31" t="s">
        <v>87</v>
      </c>
      <c r="C20" s="31" t="s">
        <v>88</v>
      </c>
      <c r="D20" s="31"/>
      <c r="E20" s="27">
        <v>45839</v>
      </c>
      <c r="F20" s="28">
        <f t="shared" si="0"/>
        <v>2025</v>
      </c>
      <c r="G20" s="31"/>
      <c r="H20" s="27">
        <f t="shared" si="1"/>
        <v>46203</v>
      </c>
      <c r="I20" s="31" t="s">
        <v>89</v>
      </c>
      <c r="J20" s="31" t="s">
        <v>27</v>
      </c>
      <c r="K20" s="31" t="s">
        <v>27</v>
      </c>
      <c r="L20" s="44"/>
      <c r="M20" s="31">
        <v>20606928913</v>
      </c>
      <c r="N20" s="40" t="s">
        <v>184</v>
      </c>
      <c r="O20" s="30" t="s">
        <v>90</v>
      </c>
      <c r="P20" s="30" t="str">
        <f t="shared" ca="1" si="2"/>
        <v>VIGENTE</v>
      </c>
      <c r="Q20" s="30" t="str">
        <f t="shared" ca="1" si="3"/>
        <v>NO PASA</v>
      </c>
      <c r="R20" s="58">
        <f>DATE(YEAR(Tabla1[[#This Row],[TERMINO VIGENCIA]]),MONTH(Tabla1[[#This Row],[TERMINO VIGENCIA]])+3,DAY(Tabla1[[#This Row],[TERMINO VIGENCIA]])+15)</f>
        <v>46310</v>
      </c>
      <c r="S20" s="7"/>
    </row>
    <row r="21" spans="1:19" ht="50.1" customHeight="1" x14ac:dyDescent="0.25">
      <c r="A21" s="39">
        <v>15</v>
      </c>
      <c r="B21" s="31" t="s">
        <v>91</v>
      </c>
      <c r="C21" s="31" t="s">
        <v>51</v>
      </c>
      <c r="D21" s="27" t="s">
        <v>92</v>
      </c>
      <c r="E21" s="27">
        <v>45853</v>
      </c>
      <c r="F21" s="28">
        <f t="shared" si="0"/>
        <v>2025</v>
      </c>
      <c r="G21" s="27" t="s">
        <v>93</v>
      </c>
      <c r="H21" s="27">
        <f t="shared" si="1"/>
        <v>46217</v>
      </c>
      <c r="I21" s="31" t="s">
        <v>94</v>
      </c>
      <c r="J21" s="31" t="s">
        <v>34</v>
      </c>
      <c r="K21" s="31" t="s">
        <v>27</v>
      </c>
      <c r="L21" s="31" t="s">
        <v>27</v>
      </c>
      <c r="M21" s="31">
        <v>20539477600</v>
      </c>
      <c r="N21" s="40" t="s">
        <v>185</v>
      </c>
      <c r="O21" s="30" t="s">
        <v>28</v>
      </c>
      <c r="P21" s="30" t="str">
        <f t="shared" ca="1" si="2"/>
        <v>VIGENTE</v>
      </c>
      <c r="Q21" s="30" t="str">
        <f t="shared" ca="1" si="3"/>
        <v>VIGENTE</v>
      </c>
      <c r="R21" s="58">
        <f>DATE(YEAR(Tabla1[[#This Row],[TERMINO VIGENCIA]]),MONTH(Tabla1[[#This Row],[TERMINO VIGENCIA]])+3,DAY(Tabla1[[#This Row],[TERMINO VIGENCIA]])+15)</f>
        <v>46324</v>
      </c>
      <c r="S21" s="7"/>
    </row>
    <row r="22" spans="1:19" ht="50.1" hidden="1" customHeight="1" x14ac:dyDescent="0.3">
      <c r="A22" s="39">
        <v>16</v>
      </c>
      <c r="B22" s="31" t="s">
        <v>95</v>
      </c>
      <c r="C22" s="31" t="s">
        <v>96</v>
      </c>
      <c r="D22" s="31"/>
      <c r="E22" s="27">
        <v>45859</v>
      </c>
      <c r="F22" s="28">
        <f t="shared" si="0"/>
        <v>2025</v>
      </c>
      <c r="G22" s="31"/>
      <c r="H22" s="27">
        <f t="shared" si="1"/>
        <v>46223</v>
      </c>
      <c r="I22" s="31" t="s">
        <v>97</v>
      </c>
      <c r="J22" s="31" t="s">
        <v>34</v>
      </c>
      <c r="K22" s="31" t="s">
        <v>27</v>
      </c>
      <c r="L22" s="45"/>
      <c r="M22" s="31">
        <v>20600633369</v>
      </c>
      <c r="N22" s="40" t="s">
        <v>98</v>
      </c>
      <c r="O22" s="30" t="s">
        <v>74</v>
      </c>
      <c r="P22" s="30" t="str">
        <f t="shared" ca="1" si="2"/>
        <v>VIGENTE</v>
      </c>
      <c r="Q22" s="30" t="str">
        <f t="shared" ca="1" si="3"/>
        <v>NO PASA</v>
      </c>
      <c r="R22" s="58">
        <f>DATE(YEAR(Tabla1[[#This Row],[TERMINO VIGENCIA]]),MONTH(Tabla1[[#This Row],[TERMINO VIGENCIA]])+3,DAY(Tabla1[[#This Row],[TERMINO VIGENCIA]])+15)</f>
        <v>46330</v>
      </c>
      <c r="S22" s="7"/>
    </row>
    <row r="23" spans="1:19" ht="50.1" hidden="1" customHeight="1" x14ac:dyDescent="0.25">
      <c r="A23" s="39">
        <v>17</v>
      </c>
      <c r="B23" s="31" t="s">
        <v>99</v>
      </c>
      <c r="C23" s="31" t="s">
        <v>100</v>
      </c>
      <c r="D23" s="31"/>
      <c r="E23" s="27">
        <v>45870</v>
      </c>
      <c r="F23" s="28">
        <f t="shared" si="0"/>
        <v>2025</v>
      </c>
      <c r="G23" s="31"/>
      <c r="H23" s="27">
        <f t="shared" si="1"/>
        <v>46234</v>
      </c>
      <c r="I23" s="31" t="s">
        <v>101</v>
      </c>
      <c r="J23" s="31" t="s">
        <v>27</v>
      </c>
      <c r="K23" s="31" t="s">
        <v>27</v>
      </c>
      <c r="L23" s="31" t="s">
        <v>186</v>
      </c>
      <c r="M23" s="46">
        <v>20600507371</v>
      </c>
      <c r="N23" s="40" t="s">
        <v>102</v>
      </c>
      <c r="O23" s="30" t="s">
        <v>74</v>
      </c>
      <c r="P23" s="30" t="str">
        <f t="shared" ca="1" si="2"/>
        <v>VIGENTE</v>
      </c>
      <c r="Q23" s="30" t="str">
        <f t="shared" ca="1" si="3"/>
        <v>NO PASA</v>
      </c>
      <c r="R23" s="58">
        <f>DATE(YEAR(Tabla1[[#This Row],[TERMINO VIGENCIA]]),MONTH(Tabla1[[#This Row],[TERMINO VIGENCIA]])+3,DAY(Tabla1[[#This Row],[TERMINO VIGENCIA]])+15)</f>
        <v>46341</v>
      </c>
      <c r="S23" s="7"/>
    </row>
    <row r="24" spans="1:19" ht="50.1" customHeight="1" x14ac:dyDescent="0.25">
      <c r="A24" s="39">
        <v>18</v>
      </c>
      <c r="B24" s="31" t="s">
        <v>103</v>
      </c>
      <c r="C24" s="31" t="s">
        <v>104</v>
      </c>
      <c r="D24" s="27" t="s">
        <v>105</v>
      </c>
      <c r="E24" s="27">
        <v>45880</v>
      </c>
      <c r="F24" s="28">
        <f t="shared" si="0"/>
        <v>2025</v>
      </c>
      <c r="G24" s="27" t="s">
        <v>106</v>
      </c>
      <c r="H24" s="27">
        <f t="shared" si="1"/>
        <v>46244</v>
      </c>
      <c r="I24" s="31" t="s">
        <v>107</v>
      </c>
      <c r="J24" s="31" t="s">
        <v>60</v>
      </c>
      <c r="K24" s="31" t="s">
        <v>61</v>
      </c>
      <c r="L24" s="31" t="s">
        <v>27</v>
      </c>
      <c r="M24" s="31">
        <v>20456195912</v>
      </c>
      <c r="N24" s="40" t="s">
        <v>187</v>
      </c>
      <c r="O24" s="30" t="s">
        <v>28</v>
      </c>
      <c r="P24" s="30" t="str">
        <f t="shared" ca="1" si="2"/>
        <v>VIGENTE</v>
      </c>
      <c r="Q24" s="30" t="str">
        <f t="shared" ca="1" si="3"/>
        <v>VIGENTE</v>
      </c>
      <c r="R24" s="58">
        <f>DATE(YEAR(Tabla1[[#This Row],[TERMINO VIGENCIA]]),MONTH(Tabla1[[#This Row],[TERMINO VIGENCIA]])+3,DAY(Tabla1[[#This Row],[TERMINO VIGENCIA]])+15)</f>
        <v>46351</v>
      </c>
      <c r="S24" s="7"/>
    </row>
    <row r="25" spans="1:19" ht="50.1" hidden="1" customHeight="1" x14ac:dyDescent="0.25">
      <c r="A25" s="39">
        <v>19</v>
      </c>
      <c r="B25" s="33" t="s">
        <v>108</v>
      </c>
      <c r="C25" s="33" t="s">
        <v>109</v>
      </c>
      <c r="D25" s="33"/>
      <c r="E25" s="32">
        <v>45889</v>
      </c>
      <c r="F25" s="28">
        <f t="shared" si="0"/>
        <v>2025</v>
      </c>
      <c r="G25" s="33"/>
      <c r="H25" s="27">
        <f t="shared" si="1"/>
        <v>46253</v>
      </c>
      <c r="I25" s="33" t="s">
        <v>110</v>
      </c>
      <c r="J25" s="33" t="s">
        <v>34</v>
      </c>
      <c r="K25" s="33" t="s">
        <v>27</v>
      </c>
      <c r="L25" s="43"/>
      <c r="M25" s="33">
        <v>20539519370</v>
      </c>
      <c r="N25" s="47" t="s">
        <v>111</v>
      </c>
      <c r="O25" s="30" t="s">
        <v>74</v>
      </c>
      <c r="P25" s="30" t="str">
        <f t="shared" ca="1" si="2"/>
        <v>VIGENTE</v>
      </c>
      <c r="Q25" s="30" t="str">
        <f t="shared" ca="1" si="3"/>
        <v>NO PASA</v>
      </c>
      <c r="R25" s="58">
        <f>DATE(YEAR(Tabla1[[#This Row],[TERMINO VIGENCIA]]),MONTH(Tabla1[[#This Row],[TERMINO VIGENCIA]])+3,DAY(Tabla1[[#This Row],[TERMINO VIGENCIA]])+15)</f>
        <v>46360</v>
      </c>
      <c r="S25" s="7"/>
    </row>
    <row r="26" spans="1:19" ht="50.1" customHeight="1" x14ac:dyDescent="0.25">
      <c r="A26" s="39">
        <v>20</v>
      </c>
      <c r="B26" s="31" t="s">
        <v>99</v>
      </c>
      <c r="C26" s="31" t="s">
        <v>100</v>
      </c>
      <c r="D26" s="27" t="s">
        <v>112</v>
      </c>
      <c r="E26" s="27">
        <v>45889</v>
      </c>
      <c r="F26" s="28">
        <f t="shared" si="0"/>
        <v>2025</v>
      </c>
      <c r="G26" s="27" t="s">
        <v>113</v>
      </c>
      <c r="H26" s="27">
        <f t="shared" si="1"/>
        <v>46253</v>
      </c>
      <c r="I26" s="31" t="s">
        <v>101</v>
      </c>
      <c r="J26" s="31" t="s">
        <v>27</v>
      </c>
      <c r="K26" s="31" t="s">
        <v>27</v>
      </c>
      <c r="L26" s="31" t="s">
        <v>27</v>
      </c>
      <c r="M26" s="31">
        <v>20600507371</v>
      </c>
      <c r="N26" s="40" t="s">
        <v>186</v>
      </c>
      <c r="O26" s="30" t="s">
        <v>28</v>
      </c>
      <c r="P26" s="30" t="str">
        <f t="shared" ca="1" si="2"/>
        <v>VIGENTE</v>
      </c>
      <c r="Q26" s="30" t="str">
        <f t="shared" ca="1" si="3"/>
        <v>VIGENTE</v>
      </c>
      <c r="R26" s="58">
        <f>DATE(YEAR(Tabla1[[#This Row],[TERMINO VIGENCIA]]),MONTH(Tabla1[[#This Row],[TERMINO VIGENCIA]])+3,DAY(Tabla1[[#This Row],[TERMINO VIGENCIA]])+15)</f>
        <v>46360</v>
      </c>
      <c r="S26" s="7"/>
    </row>
    <row r="27" spans="1:19" ht="50.1" hidden="1" customHeight="1" x14ac:dyDescent="0.25">
      <c r="A27" s="39">
        <v>21</v>
      </c>
      <c r="B27" s="31" t="s">
        <v>114</v>
      </c>
      <c r="C27" s="31" t="s">
        <v>115</v>
      </c>
      <c r="D27" s="31" t="s">
        <v>116</v>
      </c>
      <c r="E27" s="27">
        <v>45923</v>
      </c>
      <c r="F27" s="28">
        <f t="shared" si="0"/>
        <v>2025</v>
      </c>
      <c r="G27" s="31" t="s">
        <v>117</v>
      </c>
      <c r="H27" s="27">
        <f t="shared" si="1"/>
        <v>46287</v>
      </c>
      <c r="I27" s="31" t="s">
        <v>118</v>
      </c>
      <c r="J27" s="31" t="s">
        <v>119</v>
      </c>
      <c r="K27" s="31" t="s">
        <v>27</v>
      </c>
      <c r="L27" s="31">
        <v>20559318958</v>
      </c>
      <c r="M27" s="31">
        <v>20559318958</v>
      </c>
      <c r="N27" s="40" t="s">
        <v>188</v>
      </c>
      <c r="O27" s="30" t="s">
        <v>90</v>
      </c>
      <c r="P27" s="30" t="str">
        <f t="shared" ca="1" si="2"/>
        <v>VIGENTE</v>
      </c>
      <c r="Q27" s="30" t="str">
        <f t="shared" ca="1" si="3"/>
        <v>NO PASA</v>
      </c>
      <c r="R27" s="58">
        <f>DATE(YEAR(Tabla1[[#This Row],[TERMINO VIGENCIA]]),MONTH(Tabla1[[#This Row],[TERMINO VIGENCIA]])+3,DAY(Tabla1[[#This Row],[TERMINO VIGENCIA]])+15)</f>
        <v>46393</v>
      </c>
      <c r="S27" s="7"/>
    </row>
    <row r="28" spans="1:19" ht="50.1" hidden="1" customHeight="1" x14ac:dyDescent="0.25">
      <c r="A28" s="39">
        <v>22</v>
      </c>
      <c r="B28" s="31" t="s">
        <v>120</v>
      </c>
      <c r="C28" s="31" t="s">
        <v>121</v>
      </c>
      <c r="D28" s="31" t="s">
        <v>122</v>
      </c>
      <c r="E28" s="27">
        <v>45931</v>
      </c>
      <c r="F28" s="28">
        <f t="shared" si="0"/>
        <v>2025</v>
      </c>
      <c r="G28" s="31" t="s">
        <v>123</v>
      </c>
      <c r="H28" s="27">
        <f t="shared" si="1"/>
        <v>46295</v>
      </c>
      <c r="I28" s="31" t="s">
        <v>124</v>
      </c>
      <c r="J28" s="31" t="s">
        <v>27</v>
      </c>
      <c r="K28" s="46" t="s">
        <v>27</v>
      </c>
      <c r="L28" s="31"/>
      <c r="M28" s="31">
        <v>20606628391</v>
      </c>
      <c r="N28" s="40" t="s">
        <v>189</v>
      </c>
      <c r="O28" s="30" t="s">
        <v>74</v>
      </c>
      <c r="P28" s="30" t="str">
        <f t="shared" ca="1" si="2"/>
        <v>VIGENTE</v>
      </c>
      <c r="Q28" s="30" t="str">
        <f t="shared" ca="1" si="3"/>
        <v>NO PASA</v>
      </c>
      <c r="R28" s="58">
        <f>DATE(YEAR(Tabla1[[#This Row],[TERMINO VIGENCIA]]),MONTH(Tabla1[[#This Row],[TERMINO VIGENCIA]])+3,DAY(Tabla1[[#This Row],[TERMINO VIGENCIA]])+15)</f>
        <v>46401</v>
      </c>
      <c r="S28" s="7"/>
    </row>
    <row r="29" spans="1:19" ht="50.1" customHeight="1" x14ac:dyDescent="0.25">
      <c r="A29" s="39">
        <v>23</v>
      </c>
      <c r="B29" s="48" t="s">
        <v>125</v>
      </c>
      <c r="C29" s="48" t="str">
        <f>UPPER("maria alejandra parada gonzales")</f>
        <v>MARIA ALEJANDRA PARADA GONZALES</v>
      </c>
      <c r="D29" s="34" t="s">
        <v>126</v>
      </c>
      <c r="E29" s="34">
        <v>45931</v>
      </c>
      <c r="F29" s="28">
        <f t="shared" si="0"/>
        <v>2025</v>
      </c>
      <c r="G29" s="34" t="s">
        <v>127</v>
      </c>
      <c r="H29" s="27">
        <f t="shared" si="1"/>
        <v>46295</v>
      </c>
      <c r="I29" s="48" t="s">
        <v>128</v>
      </c>
      <c r="J29" s="48" t="s">
        <v>129</v>
      </c>
      <c r="K29" s="48" t="s">
        <v>27</v>
      </c>
      <c r="L29" s="48" t="s">
        <v>27</v>
      </c>
      <c r="M29" s="48">
        <v>20455926000</v>
      </c>
      <c r="N29" s="49" t="s">
        <v>130</v>
      </c>
      <c r="O29" s="30" t="s">
        <v>28</v>
      </c>
      <c r="P29" s="30" t="str">
        <f t="shared" ca="1" si="2"/>
        <v>VIGENTE</v>
      </c>
      <c r="Q29" s="30" t="str">
        <f t="shared" ca="1" si="3"/>
        <v>VIGENTE</v>
      </c>
      <c r="R29" s="58">
        <f>DATE(YEAR(Tabla1[[#This Row],[TERMINO VIGENCIA]]),MONTH(Tabla1[[#This Row],[TERMINO VIGENCIA]])+3,DAY(Tabla1[[#This Row],[TERMINO VIGENCIA]])+15)</f>
        <v>46401</v>
      </c>
      <c r="S29" s="7"/>
    </row>
    <row r="30" spans="1:19" ht="50.1" customHeight="1" x14ac:dyDescent="0.25">
      <c r="A30" s="39">
        <v>24</v>
      </c>
      <c r="B30" s="33" t="s">
        <v>108</v>
      </c>
      <c r="C30" s="33" t="s">
        <v>109</v>
      </c>
      <c r="D30" s="33"/>
      <c r="E30" s="32">
        <v>45933</v>
      </c>
      <c r="F30" s="28">
        <f t="shared" si="0"/>
        <v>2025</v>
      </c>
      <c r="G30" s="33"/>
      <c r="H30" s="27">
        <f t="shared" si="1"/>
        <v>46297</v>
      </c>
      <c r="I30" s="33" t="s">
        <v>110</v>
      </c>
      <c r="J30" s="33" t="s">
        <v>34</v>
      </c>
      <c r="K30" s="33" t="s">
        <v>27</v>
      </c>
      <c r="L30" s="43"/>
      <c r="M30" s="33">
        <v>20539519370</v>
      </c>
      <c r="N30" s="47" t="s">
        <v>131</v>
      </c>
      <c r="O30" s="30" t="s">
        <v>28</v>
      </c>
      <c r="P30" s="30" t="str">
        <f t="shared" ca="1" si="2"/>
        <v>VIGENTE</v>
      </c>
      <c r="Q30" s="30" t="str">
        <f t="shared" ca="1" si="3"/>
        <v>VIGENTE</v>
      </c>
      <c r="R30" s="58">
        <f>DATE(YEAR(Tabla1[[#This Row],[TERMINO VIGENCIA]]),MONTH(Tabla1[[#This Row],[TERMINO VIGENCIA]])+3,DAY(Tabla1[[#This Row],[TERMINO VIGENCIA]])+15)</f>
        <v>46404</v>
      </c>
      <c r="S30" s="7"/>
    </row>
    <row r="31" spans="1:19" ht="50.1" customHeight="1" x14ac:dyDescent="0.25">
      <c r="A31" s="39">
        <v>25</v>
      </c>
      <c r="B31" s="31" t="s">
        <v>132</v>
      </c>
      <c r="C31" s="31" t="s">
        <v>133</v>
      </c>
      <c r="D31" s="31" t="s">
        <v>134</v>
      </c>
      <c r="E31" s="27">
        <v>45933</v>
      </c>
      <c r="F31" s="28">
        <f t="shared" si="0"/>
        <v>2025</v>
      </c>
      <c r="G31" s="31" t="s">
        <v>135</v>
      </c>
      <c r="H31" s="27">
        <f t="shared" si="1"/>
        <v>46297</v>
      </c>
      <c r="I31" s="31" t="s">
        <v>136</v>
      </c>
      <c r="J31" s="31" t="s">
        <v>27</v>
      </c>
      <c r="K31" s="31" t="s">
        <v>27</v>
      </c>
      <c r="L31" s="31" t="s">
        <v>27</v>
      </c>
      <c r="M31" s="31">
        <v>20225684694</v>
      </c>
      <c r="N31" s="40" t="s">
        <v>190</v>
      </c>
      <c r="O31" s="30" t="s">
        <v>28</v>
      </c>
      <c r="P31" s="30" t="str">
        <f t="shared" ca="1" si="2"/>
        <v>VIGENTE</v>
      </c>
      <c r="Q31" s="30" t="str">
        <f t="shared" ca="1" si="3"/>
        <v>VIGENTE</v>
      </c>
      <c r="R31" s="58">
        <f>DATE(YEAR(Tabla1[[#This Row],[TERMINO VIGENCIA]]),MONTH(Tabla1[[#This Row],[TERMINO VIGENCIA]])+3,DAY(Tabla1[[#This Row],[TERMINO VIGENCIA]])+15)</f>
        <v>46404</v>
      </c>
      <c r="S31" s="7"/>
    </row>
    <row r="32" spans="1:19" ht="50.1" customHeight="1" x14ac:dyDescent="0.25">
      <c r="A32" s="39">
        <v>26</v>
      </c>
      <c r="B32" s="31" t="s">
        <v>137</v>
      </c>
      <c r="C32" s="31" t="s">
        <v>138</v>
      </c>
      <c r="D32" s="31" t="s">
        <v>134</v>
      </c>
      <c r="E32" s="27">
        <v>45933</v>
      </c>
      <c r="F32" s="28">
        <f t="shared" si="0"/>
        <v>2025</v>
      </c>
      <c r="G32" s="31" t="s">
        <v>135</v>
      </c>
      <c r="H32" s="27">
        <f t="shared" si="1"/>
        <v>46297</v>
      </c>
      <c r="I32" s="31" t="s">
        <v>139</v>
      </c>
      <c r="J32" s="31" t="s">
        <v>26</v>
      </c>
      <c r="K32" s="31" t="s">
        <v>27</v>
      </c>
      <c r="L32" s="31"/>
      <c r="M32" s="31">
        <v>20610055690</v>
      </c>
      <c r="N32" s="40" t="s">
        <v>191</v>
      </c>
      <c r="O32" s="30" t="s">
        <v>28</v>
      </c>
      <c r="P32" s="30" t="str">
        <f t="shared" ca="1" si="2"/>
        <v>VIGENTE</v>
      </c>
      <c r="Q32" s="30" t="str">
        <f t="shared" ca="1" si="3"/>
        <v>VIGENTE</v>
      </c>
      <c r="R32" s="58">
        <f>DATE(YEAR(Tabla1[[#This Row],[TERMINO VIGENCIA]]),MONTH(Tabla1[[#This Row],[TERMINO VIGENCIA]])+3,DAY(Tabla1[[#This Row],[TERMINO VIGENCIA]])+15)</f>
        <v>46404</v>
      </c>
      <c r="S32" s="7"/>
    </row>
    <row r="33" spans="1:19" ht="50.1" hidden="1" customHeight="1" x14ac:dyDescent="0.25">
      <c r="A33" s="39">
        <v>27</v>
      </c>
      <c r="B33" s="31" t="s">
        <v>140</v>
      </c>
      <c r="C33" s="35"/>
      <c r="D33" s="35"/>
      <c r="E33" s="34">
        <v>45944</v>
      </c>
      <c r="F33" s="28">
        <f t="shared" si="0"/>
        <v>2025</v>
      </c>
      <c r="G33" s="35"/>
      <c r="H33" s="27">
        <f t="shared" si="1"/>
        <v>46308</v>
      </c>
      <c r="I33" s="35"/>
      <c r="J33" s="35"/>
      <c r="K33" s="35"/>
      <c r="L33" s="50"/>
      <c r="M33" s="35"/>
      <c r="N33" s="40" t="s">
        <v>192</v>
      </c>
      <c r="O33" s="30" t="s">
        <v>74</v>
      </c>
      <c r="P33" s="30" t="str">
        <f t="shared" ca="1" si="2"/>
        <v>VIGENTE</v>
      </c>
      <c r="Q33" s="30" t="str">
        <f t="shared" ca="1" si="3"/>
        <v>NO PASA</v>
      </c>
      <c r="R33" s="58">
        <f>DATE(YEAR(Tabla1[[#This Row],[TERMINO VIGENCIA]]),MONTH(Tabla1[[#This Row],[TERMINO VIGENCIA]])+3,DAY(Tabla1[[#This Row],[TERMINO VIGENCIA]])+15)</f>
        <v>46415</v>
      </c>
      <c r="S33" s="7"/>
    </row>
    <row r="34" spans="1:19" ht="50.1" customHeight="1" x14ac:dyDescent="0.25">
      <c r="A34" s="39">
        <v>28</v>
      </c>
      <c r="B34" s="31" t="s">
        <v>120</v>
      </c>
      <c r="C34" s="31" t="s">
        <v>121</v>
      </c>
      <c r="D34" s="31" t="s">
        <v>122</v>
      </c>
      <c r="E34" s="27">
        <v>45950</v>
      </c>
      <c r="F34" s="28">
        <f t="shared" si="0"/>
        <v>2025</v>
      </c>
      <c r="G34" s="31" t="s">
        <v>123</v>
      </c>
      <c r="H34" s="27">
        <f t="shared" si="1"/>
        <v>46314</v>
      </c>
      <c r="I34" s="31" t="s">
        <v>124</v>
      </c>
      <c r="J34" s="31" t="s">
        <v>27</v>
      </c>
      <c r="K34" s="46" t="s">
        <v>27</v>
      </c>
      <c r="L34" s="31"/>
      <c r="M34" s="31">
        <v>20606628391</v>
      </c>
      <c r="N34" s="40" t="s">
        <v>193</v>
      </c>
      <c r="O34" s="30" t="s">
        <v>28</v>
      </c>
      <c r="P34" s="30" t="str">
        <f t="shared" ca="1" si="2"/>
        <v>VIGENTE</v>
      </c>
      <c r="Q34" s="30" t="str">
        <f t="shared" ca="1" si="3"/>
        <v>VIGENTE</v>
      </c>
      <c r="R34" s="58">
        <f>DATE(YEAR(Tabla1[[#This Row],[TERMINO VIGENCIA]]),MONTH(Tabla1[[#This Row],[TERMINO VIGENCIA]])+3,DAY(Tabla1[[#This Row],[TERMINO VIGENCIA]])+15)</f>
        <v>46421</v>
      </c>
      <c r="S34" s="7"/>
    </row>
    <row r="35" spans="1:19" ht="50.1" hidden="1" customHeight="1" x14ac:dyDescent="0.25">
      <c r="A35" s="39">
        <v>29</v>
      </c>
      <c r="B35" s="31" t="s">
        <v>141</v>
      </c>
      <c r="C35" s="31" t="s">
        <v>142</v>
      </c>
      <c r="D35" s="27" t="s">
        <v>143</v>
      </c>
      <c r="E35" s="27">
        <v>45975</v>
      </c>
      <c r="F35" s="28">
        <f t="shared" si="0"/>
        <v>2025</v>
      </c>
      <c r="G35" s="27" t="s">
        <v>144</v>
      </c>
      <c r="H35" s="27">
        <f t="shared" si="1"/>
        <v>46339</v>
      </c>
      <c r="I35" s="31" t="s">
        <v>145</v>
      </c>
      <c r="J35" s="31" t="s">
        <v>27</v>
      </c>
      <c r="K35" s="31" t="s">
        <v>27</v>
      </c>
      <c r="L35" s="31"/>
      <c r="M35" s="31">
        <v>20600035232</v>
      </c>
      <c r="N35" s="40" t="s">
        <v>194</v>
      </c>
      <c r="O35" s="30" t="s">
        <v>90</v>
      </c>
      <c r="P35" s="30" t="str">
        <f t="shared" ca="1" si="2"/>
        <v>VIGENTE</v>
      </c>
      <c r="Q35" s="30" t="str">
        <f t="shared" ca="1" si="3"/>
        <v>NO PASA</v>
      </c>
      <c r="R35" s="58">
        <f>DATE(YEAR(Tabla1[[#This Row],[TERMINO VIGENCIA]]),MONTH(Tabla1[[#This Row],[TERMINO VIGENCIA]])+3,DAY(Tabla1[[#This Row],[TERMINO VIGENCIA]])+15)</f>
        <v>46446</v>
      </c>
      <c r="S35" s="7"/>
    </row>
    <row r="36" spans="1:19" ht="50.1" hidden="1" customHeight="1" x14ac:dyDescent="0.25">
      <c r="A36" s="39">
        <v>30</v>
      </c>
      <c r="B36" s="31" t="s">
        <v>50</v>
      </c>
      <c r="C36" s="31" t="s">
        <v>51</v>
      </c>
      <c r="D36" s="27" t="s">
        <v>52</v>
      </c>
      <c r="E36" s="27">
        <v>45980</v>
      </c>
      <c r="F36" s="28">
        <f t="shared" si="0"/>
        <v>2025</v>
      </c>
      <c r="G36" s="27" t="s">
        <v>53</v>
      </c>
      <c r="H36" s="27">
        <f t="shared" si="1"/>
        <v>46344</v>
      </c>
      <c r="I36" s="31" t="s">
        <v>54</v>
      </c>
      <c r="J36" s="31" t="s">
        <v>27</v>
      </c>
      <c r="K36" s="31" t="s">
        <v>27</v>
      </c>
      <c r="L36" s="31" t="s">
        <v>27</v>
      </c>
      <c r="M36" s="31">
        <v>20431080002</v>
      </c>
      <c r="N36" s="40" t="s">
        <v>195</v>
      </c>
      <c r="O36" s="30" t="s">
        <v>90</v>
      </c>
      <c r="P36" s="30" t="str">
        <f t="shared" ca="1" si="2"/>
        <v>VIGENTE</v>
      </c>
      <c r="Q36" s="30" t="str">
        <f t="shared" ca="1" si="3"/>
        <v>NO PASA</v>
      </c>
      <c r="R36" s="58">
        <f>DATE(YEAR(Tabla1[[#This Row],[TERMINO VIGENCIA]]),MONTH(Tabla1[[#This Row],[TERMINO VIGENCIA]])+3,DAY(Tabla1[[#This Row],[TERMINO VIGENCIA]])+15)</f>
        <v>46451</v>
      </c>
      <c r="S36" s="7"/>
    </row>
    <row r="37" spans="1:19" ht="50.1" customHeight="1" x14ac:dyDescent="0.25">
      <c r="A37" s="39">
        <v>31</v>
      </c>
      <c r="B37" s="31" t="s">
        <v>114</v>
      </c>
      <c r="C37" s="31" t="s">
        <v>115</v>
      </c>
      <c r="D37" s="31" t="s">
        <v>116</v>
      </c>
      <c r="E37" s="27">
        <v>45988</v>
      </c>
      <c r="F37" s="28">
        <f t="shared" si="0"/>
        <v>2025</v>
      </c>
      <c r="G37" s="31" t="s">
        <v>117</v>
      </c>
      <c r="H37" s="27">
        <f t="shared" si="1"/>
        <v>46352</v>
      </c>
      <c r="I37" s="31" t="s">
        <v>118</v>
      </c>
      <c r="J37" s="31" t="s">
        <v>119</v>
      </c>
      <c r="K37" s="31" t="s">
        <v>27</v>
      </c>
      <c r="L37" s="31">
        <v>20559318958</v>
      </c>
      <c r="M37" s="31">
        <v>20559318958</v>
      </c>
      <c r="N37" s="40" t="s">
        <v>196</v>
      </c>
      <c r="O37" s="30" t="s">
        <v>28</v>
      </c>
      <c r="P37" s="30" t="str">
        <f t="shared" ca="1" si="2"/>
        <v>VIGENTE</v>
      </c>
      <c r="Q37" s="30" t="str">
        <f t="shared" ca="1" si="3"/>
        <v>VIGENTE</v>
      </c>
      <c r="R37" s="58">
        <f>DATE(YEAR(Tabla1[[#This Row],[TERMINO VIGENCIA]]),MONTH(Tabla1[[#This Row],[TERMINO VIGENCIA]])+3,DAY(Tabla1[[#This Row],[TERMINO VIGENCIA]])+15)</f>
        <v>46459</v>
      </c>
      <c r="S37" s="7"/>
    </row>
    <row r="38" spans="1:19" ht="50.1" hidden="1" customHeight="1" x14ac:dyDescent="0.25">
      <c r="A38" s="39">
        <v>32</v>
      </c>
      <c r="B38" s="31" t="s">
        <v>140</v>
      </c>
      <c r="C38" s="35"/>
      <c r="D38" s="35"/>
      <c r="E38" s="34">
        <v>45994</v>
      </c>
      <c r="F38" s="28">
        <f t="shared" si="0"/>
        <v>2025</v>
      </c>
      <c r="G38" s="35"/>
      <c r="H38" s="27">
        <f t="shared" si="1"/>
        <v>46358</v>
      </c>
      <c r="I38" s="35"/>
      <c r="J38" s="35"/>
      <c r="K38" s="35"/>
      <c r="L38" s="50"/>
      <c r="M38" s="35"/>
      <c r="N38" s="40" t="s">
        <v>197</v>
      </c>
      <c r="O38" s="30" t="s">
        <v>74</v>
      </c>
      <c r="P38" s="30" t="str">
        <f t="shared" ca="1" si="2"/>
        <v>VIGENTE</v>
      </c>
      <c r="Q38" s="30" t="str">
        <f t="shared" ca="1" si="3"/>
        <v>NO PASA</v>
      </c>
      <c r="R38" s="58">
        <f>DATE(YEAR(Tabla1[[#This Row],[TERMINO VIGENCIA]]),MONTH(Tabla1[[#This Row],[TERMINO VIGENCIA]])+3,DAY(Tabla1[[#This Row],[TERMINO VIGENCIA]])+15)</f>
        <v>46463</v>
      </c>
      <c r="S38" s="7"/>
    </row>
    <row r="39" spans="1:19" ht="50.1" customHeight="1" x14ac:dyDescent="0.25">
      <c r="A39" s="39">
        <v>33</v>
      </c>
      <c r="B39" s="40" t="s">
        <v>146</v>
      </c>
      <c r="C39" s="40" t="s">
        <v>147</v>
      </c>
      <c r="D39" s="31" t="s">
        <v>148</v>
      </c>
      <c r="E39" s="27">
        <v>46044</v>
      </c>
      <c r="F39" s="28">
        <f t="shared" si="0"/>
        <v>2026</v>
      </c>
      <c r="G39" s="31" t="s">
        <v>149</v>
      </c>
      <c r="H39" s="27">
        <f t="shared" si="1"/>
        <v>46408</v>
      </c>
      <c r="I39" s="40" t="s">
        <v>150</v>
      </c>
      <c r="J39" s="40" t="s">
        <v>129</v>
      </c>
      <c r="K39" s="31" t="s">
        <v>27</v>
      </c>
      <c r="L39" s="40" t="s">
        <v>198</v>
      </c>
      <c r="M39" s="51">
        <v>20162580672</v>
      </c>
      <c r="N39" s="40" t="s">
        <v>198</v>
      </c>
      <c r="O39" s="30" t="s">
        <v>28</v>
      </c>
      <c r="P39" s="30" t="str">
        <f t="shared" ca="1" si="2"/>
        <v>VIGENTE</v>
      </c>
      <c r="Q39" s="30" t="str">
        <f t="shared" ca="1" si="3"/>
        <v>VIGENTE</v>
      </c>
      <c r="R39" s="58">
        <f>DATE(YEAR(Tabla1[[#This Row],[TERMINO VIGENCIA]]),MONTH(Tabla1[[#This Row],[TERMINO VIGENCIA]])+3,DAY(Tabla1[[#This Row],[TERMINO VIGENCIA]])+15)</f>
        <v>46513</v>
      </c>
      <c r="S39" s="7"/>
    </row>
    <row r="40" spans="1:19" ht="50.1" customHeight="1" x14ac:dyDescent="0.25">
      <c r="A40" s="39">
        <v>34</v>
      </c>
      <c r="B40" s="52" t="s">
        <v>151</v>
      </c>
      <c r="C40" s="52" t="s">
        <v>152</v>
      </c>
      <c r="D40" s="31" t="s">
        <v>153</v>
      </c>
      <c r="E40" s="27">
        <v>46056</v>
      </c>
      <c r="F40" s="28">
        <f t="shared" si="0"/>
        <v>2026</v>
      </c>
      <c r="G40" s="31" t="s">
        <v>154</v>
      </c>
      <c r="H40" s="27">
        <f t="shared" si="1"/>
        <v>46420</v>
      </c>
      <c r="I40" s="52" t="s">
        <v>155</v>
      </c>
      <c r="J40" s="40" t="s">
        <v>26</v>
      </c>
      <c r="K40" s="31" t="s">
        <v>27</v>
      </c>
      <c r="L40" s="40" t="s">
        <v>199</v>
      </c>
      <c r="M40" s="53">
        <v>20601976405</v>
      </c>
      <c r="N40" s="40" t="s">
        <v>199</v>
      </c>
      <c r="O40" s="30" t="s">
        <v>28</v>
      </c>
      <c r="P40" s="30" t="str">
        <f t="shared" ca="1" si="2"/>
        <v>VIGENTE</v>
      </c>
      <c r="Q40" s="30" t="str">
        <f t="shared" ca="1" si="3"/>
        <v>VIGENTE</v>
      </c>
      <c r="R40" s="58">
        <f>DATE(YEAR(Tabla1[[#This Row],[TERMINO VIGENCIA]]),MONTH(Tabla1[[#This Row],[TERMINO VIGENCIA]])+3,DAY(Tabla1[[#This Row],[TERMINO VIGENCIA]])+15)</f>
        <v>46524</v>
      </c>
      <c r="S40" s="7"/>
    </row>
    <row r="41" spans="1:19" ht="50.1" customHeight="1" x14ac:dyDescent="0.25">
      <c r="A41" s="39">
        <v>35</v>
      </c>
      <c r="B41" s="40" t="s">
        <v>21</v>
      </c>
      <c r="C41" s="40" t="s">
        <v>22</v>
      </c>
      <c r="D41" s="31" t="s">
        <v>156</v>
      </c>
      <c r="E41" s="27">
        <v>46071</v>
      </c>
      <c r="F41" s="28">
        <f t="shared" si="0"/>
        <v>2026</v>
      </c>
      <c r="G41" s="31" t="s">
        <v>154</v>
      </c>
      <c r="H41" s="27">
        <f t="shared" si="1"/>
        <v>46435</v>
      </c>
      <c r="I41" s="40" t="s">
        <v>25</v>
      </c>
      <c r="J41" s="40" t="s">
        <v>26</v>
      </c>
      <c r="K41" s="31" t="s">
        <v>27</v>
      </c>
      <c r="L41" s="40" t="s">
        <v>200</v>
      </c>
      <c r="M41" s="51">
        <v>20454085150</v>
      </c>
      <c r="N41" s="40" t="s">
        <v>200</v>
      </c>
      <c r="O41" s="30" t="s">
        <v>28</v>
      </c>
      <c r="P41" s="30" t="str">
        <f t="shared" ca="1" si="2"/>
        <v>VIGENTE</v>
      </c>
      <c r="Q41" s="30" t="str">
        <f t="shared" ca="1" si="3"/>
        <v>VIGENTE</v>
      </c>
      <c r="R41" s="58">
        <f>DATE(YEAR(Tabla1[[#This Row],[TERMINO VIGENCIA]]),MONTH(Tabla1[[#This Row],[TERMINO VIGENCIA]])+3,DAY(Tabla1[[#This Row],[TERMINO VIGENCIA]])+15)</f>
        <v>46539</v>
      </c>
      <c r="S41" s="7"/>
    </row>
    <row r="42" spans="1:19" ht="50.1" customHeight="1" x14ac:dyDescent="0.25">
      <c r="A42" s="39">
        <v>36</v>
      </c>
      <c r="B42" s="40" t="s">
        <v>157</v>
      </c>
      <c r="C42" s="40" t="s">
        <v>158</v>
      </c>
      <c r="D42" s="31" t="s">
        <v>159</v>
      </c>
      <c r="E42" s="27">
        <v>46077</v>
      </c>
      <c r="F42" s="28">
        <f t="shared" si="0"/>
        <v>2026</v>
      </c>
      <c r="G42" s="31" t="s">
        <v>160</v>
      </c>
      <c r="H42" s="27">
        <f t="shared" si="1"/>
        <v>46441</v>
      </c>
      <c r="I42" s="40" t="s">
        <v>161</v>
      </c>
      <c r="J42" s="40" t="s">
        <v>27</v>
      </c>
      <c r="K42" s="31" t="s">
        <v>27</v>
      </c>
      <c r="L42" s="40" t="s">
        <v>200</v>
      </c>
      <c r="M42" s="54">
        <v>20600863453</v>
      </c>
      <c r="N42" s="40" t="s">
        <v>201</v>
      </c>
      <c r="O42" s="30" t="s">
        <v>28</v>
      </c>
      <c r="P42" s="30" t="str">
        <f t="shared" ca="1" si="2"/>
        <v>VIGENTE</v>
      </c>
      <c r="Q42" s="30" t="str">
        <f t="shared" ca="1" si="3"/>
        <v>VIGENTE</v>
      </c>
      <c r="R42" s="58">
        <f>DATE(YEAR(Tabla1[[#This Row],[TERMINO VIGENCIA]]),MONTH(Tabla1[[#This Row],[TERMINO VIGENCIA]])+3,DAY(Tabla1[[#This Row],[TERMINO VIGENCIA]])+15)</f>
        <v>46545</v>
      </c>
      <c r="S42" s="7"/>
    </row>
    <row r="43" spans="1:19" ht="50.1" customHeight="1" x14ac:dyDescent="0.25">
      <c r="A43" s="39">
        <v>37</v>
      </c>
      <c r="B43" s="51" t="s">
        <v>140</v>
      </c>
      <c r="C43" s="55" t="s">
        <v>162</v>
      </c>
      <c r="D43" s="35"/>
      <c r="E43" s="34">
        <v>46080</v>
      </c>
      <c r="F43" s="28">
        <f t="shared" si="0"/>
        <v>2026</v>
      </c>
      <c r="G43" s="35"/>
      <c r="H43" s="34">
        <f t="shared" si="1"/>
        <v>46444</v>
      </c>
      <c r="I43" s="55" t="s">
        <v>163</v>
      </c>
      <c r="J43" s="40" t="s">
        <v>26</v>
      </c>
      <c r="K43" s="35" t="s">
        <v>27</v>
      </c>
      <c r="L43" s="50"/>
      <c r="M43" s="54">
        <v>20455021040</v>
      </c>
      <c r="N43" s="40" t="s">
        <v>202</v>
      </c>
      <c r="O43" s="30" t="s">
        <v>28</v>
      </c>
      <c r="P43" s="30" t="str">
        <f t="shared" ca="1" si="2"/>
        <v>VIGENTE</v>
      </c>
      <c r="Q43" s="30" t="str">
        <f t="shared" ca="1" si="3"/>
        <v>VIGENTE</v>
      </c>
      <c r="R43" s="58">
        <f>DATE(YEAR(Tabla1[[#This Row],[TERMINO VIGENCIA]]),MONTH(Tabla1[[#This Row],[TERMINO VIGENCIA]])+3,DAY(Tabla1[[#This Row],[TERMINO VIGENCIA]])+15)</f>
        <v>46548</v>
      </c>
      <c r="S43" s="7"/>
    </row>
    <row r="44" spans="1:19" ht="50.1" customHeight="1" x14ac:dyDescent="0.25">
      <c r="A44" s="39">
        <v>38</v>
      </c>
      <c r="B44" s="51" t="s">
        <v>50</v>
      </c>
      <c r="C44" s="31" t="s">
        <v>51</v>
      </c>
      <c r="D44" s="37"/>
      <c r="E44" s="36">
        <v>46097</v>
      </c>
      <c r="F44" s="28">
        <f t="shared" si="0"/>
        <v>2026</v>
      </c>
      <c r="G44" s="37"/>
      <c r="H44" s="36">
        <f t="shared" si="1"/>
        <v>46461</v>
      </c>
      <c r="I44" s="31" t="s">
        <v>54</v>
      </c>
      <c r="J44" s="31" t="s">
        <v>27</v>
      </c>
      <c r="K44" s="31" t="s">
        <v>27</v>
      </c>
      <c r="L44" s="31" t="s">
        <v>27</v>
      </c>
      <c r="M44" s="31">
        <v>20431080002</v>
      </c>
      <c r="N44" s="40" t="s">
        <v>203</v>
      </c>
      <c r="O44" s="30" t="s">
        <v>28</v>
      </c>
      <c r="P44" s="30" t="str">
        <f t="shared" ca="1" si="2"/>
        <v>VIGENTE</v>
      </c>
      <c r="Q44" s="30" t="str">
        <f t="shared" ca="1" si="3"/>
        <v>VIGENTE</v>
      </c>
      <c r="R44" s="58">
        <f>DATE(YEAR(Tabla1[[#This Row],[TERMINO VIGENCIA]]),MONTH(Tabla1[[#This Row],[TERMINO VIGENCIA]])+3,DAY(Tabla1[[#This Row],[TERMINO VIGENCIA]])+15)</f>
        <v>46568</v>
      </c>
      <c r="S44" s="7"/>
    </row>
    <row r="45" spans="1:19" ht="50.1" customHeight="1" x14ac:dyDescent="0.25">
      <c r="A45" s="39">
        <v>39</v>
      </c>
      <c r="B45" s="51" t="s">
        <v>62</v>
      </c>
      <c r="C45" s="31" t="s">
        <v>63</v>
      </c>
      <c r="D45" s="38"/>
      <c r="E45" s="27">
        <v>46098</v>
      </c>
      <c r="F45" s="28">
        <f t="shared" si="0"/>
        <v>2026</v>
      </c>
      <c r="G45" s="38"/>
      <c r="H45" s="27">
        <f t="shared" si="1"/>
        <v>46462</v>
      </c>
      <c r="I45" s="31" t="s">
        <v>164</v>
      </c>
      <c r="J45" s="31" t="s">
        <v>27</v>
      </c>
      <c r="K45" s="31" t="s">
        <v>27</v>
      </c>
      <c r="L45" s="31" t="s">
        <v>27</v>
      </c>
      <c r="M45" s="31">
        <v>20455823880</v>
      </c>
      <c r="N45" s="40" t="s">
        <v>204</v>
      </c>
      <c r="O45" s="30" t="s">
        <v>28</v>
      </c>
      <c r="P45" s="30" t="str">
        <f t="shared" ca="1" si="2"/>
        <v>VIGENTE</v>
      </c>
      <c r="Q45" s="30" t="str">
        <f t="shared" ca="1" si="3"/>
        <v>VIGENTE</v>
      </c>
      <c r="R45" s="58">
        <f>DATE(YEAR(Tabla1[[#This Row],[TERMINO VIGENCIA]]),MONTH(Tabla1[[#This Row],[TERMINO VIGENCIA]])+3,DAY(Tabla1[[#This Row],[TERMINO VIGENCIA]])+15)</f>
        <v>46569</v>
      </c>
    </row>
    <row r="46" spans="1:19" ht="50.1" customHeight="1" x14ac:dyDescent="0.25">
      <c r="A46" s="39">
        <v>40</v>
      </c>
      <c r="B46" s="51" t="s">
        <v>165</v>
      </c>
      <c r="C46" s="40" t="s">
        <v>166</v>
      </c>
      <c r="D46" s="38"/>
      <c r="E46" s="27">
        <v>46100</v>
      </c>
      <c r="F46" s="28">
        <f t="shared" si="0"/>
        <v>2026</v>
      </c>
      <c r="G46" s="38"/>
      <c r="H46" s="27">
        <f t="shared" si="1"/>
        <v>46464</v>
      </c>
      <c r="I46" s="40" t="s">
        <v>167</v>
      </c>
      <c r="J46" s="40" t="s">
        <v>34</v>
      </c>
      <c r="K46" s="31" t="s">
        <v>27</v>
      </c>
      <c r="L46" s="40"/>
      <c r="M46" s="31">
        <v>20455823880</v>
      </c>
      <c r="N46" s="40" t="s">
        <v>205</v>
      </c>
      <c r="O46" s="30" t="s">
        <v>28</v>
      </c>
      <c r="P46" s="30" t="str">
        <f t="shared" ca="1" si="2"/>
        <v>VIGENTE</v>
      </c>
      <c r="Q46" s="30" t="str">
        <f t="shared" ca="1" si="3"/>
        <v>VIGENTE</v>
      </c>
      <c r="R46" s="58">
        <f>DATE(YEAR(Tabla1[[#This Row],[TERMINO VIGENCIA]]),MONTH(Tabla1[[#This Row],[TERMINO VIGENCIA]])+3,DAY(Tabla1[[#This Row],[TERMINO VIGENCIA]])+15)</f>
        <v>46571</v>
      </c>
    </row>
    <row r="47" spans="1:19" ht="50.1" hidden="1" customHeight="1" x14ac:dyDescent="0.25">
      <c r="A47" s="39">
        <v>41</v>
      </c>
      <c r="B47" s="40" t="s">
        <v>168</v>
      </c>
      <c r="C47" s="40"/>
      <c r="D47" s="38"/>
      <c r="E47" s="27">
        <v>46105</v>
      </c>
      <c r="F47" s="28">
        <f t="shared" si="0"/>
        <v>2026</v>
      </c>
      <c r="G47" s="38"/>
      <c r="H47" s="27">
        <f t="shared" si="1"/>
        <v>46469</v>
      </c>
      <c r="I47" s="40"/>
      <c r="J47" s="40"/>
      <c r="K47" s="31"/>
      <c r="L47" s="40"/>
      <c r="M47" s="51">
        <v>20608373731</v>
      </c>
      <c r="N47" s="40" t="s">
        <v>206</v>
      </c>
      <c r="O47" s="30" t="s">
        <v>74</v>
      </c>
      <c r="P47" s="30" t="str">
        <f t="shared" ca="1" si="2"/>
        <v>VIGENTE</v>
      </c>
      <c r="Q47" s="30" t="str">
        <f t="shared" ca="1" si="3"/>
        <v>NO PASA</v>
      </c>
      <c r="R47" s="58">
        <f>DATE(YEAR(Tabla1[[#This Row],[TERMINO VIGENCIA]]),MONTH(Tabla1[[#This Row],[TERMINO VIGENCIA]])+3,DAY(Tabla1[[#This Row],[TERMINO VIGENCIA]])+15)</f>
        <v>46576</v>
      </c>
    </row>
    <row r="48" spans="1:19" ht="50.1" hidden="1" customHeight="1" x14ac:dyDescent="0.25">
      <c r="A48" s="39">
        <v>42</v>
      </c>
      <c r="B48" s="40" t="s">
        <v>45</v>
      </c>
      <c r="C48" s="40"/>
      <c r="D48" s="38"/>
      <c r="E48" s="27">
        <v>46111</v>
      </c>
      <c r="F48" s="28">
        <f t="shared" si="0"/>
        <v>2026</v>
      </c>
      <c r="G48" s="38"/>
      <c r="H48" s="27">
        <f t="shared" si="1"/>
        <v>46475</v>
      </c>
      <c r="I48" s="40"/>
      <c r="J48" s="40"/>
      <c r="K48" s="31"/>
      <c r="L48" s="40"/>
      <c r="M48" s="51">
        <v>20539525850</v>
      </c>
      <c r="N48" s="40" t="s">
        <v>207</v>
      </c>
      <c r="O48" s="30" t="s">
        <v>74</v>
      </c>
      <c r="P48" s="30" t="str">
        <f t="shared" ca="1" si="2"/>
        <v>VIGENTE</v>
      </c>
      <c r="Q48" s="30" t="str">
        <f t="shared" ca="1" si="3"/>
        <v>NO PASA</v>
      </c>
      <c r="R48" s="58">
        <f>DATE(YEAR(Tabla1[[#This Row],[TERMINO VIGENCIA]]),MONTH(Tabla1[[#This Row],[TERMINO VIGENCIA]])+3,DAY(Tabla1[[#This Row],[TERMINO VIGENCIA]])+15)</f>
        <v>46582</v>
      </c>
    </row>
    <row r="49" spans="1:18" ht="55.5" customHeight="1" x14ac:dyDescent="0.25">
      <c r="A49" s="39">
        <v>43</v>
      </c>
      <c r="B49" s="51" t="s">
        <v>65</v>
      </c>
      <c r="C49" s="40" t="s">
        <v>169</v>
      </c>
      <c r="D49" s="38"/>
      <c r="E49" s="27">
        <v>46111</v>
      </c>
      <c r="F49" s="28">
        <f t="shared" si="0"/>
        <v>2026</v>
      </c>
      <c r="G49" s="38"/>
      <c r="H49" s="27">
        <f t="shared" si="1"/>
        <v>46475</v>
      </c>
      <c r="I49" s="31" t="s">
        <v>67</v>
      </c>
      <c r="J49" s="31" t="s">
        <v>68</v>
      </c>
      <c r="K49" s="31" t="s">
        <v>27</v>
      </c>
      <c r="L49" s="31" t="s">
        <v>27</v>
      </c>
      <c r="M49" s="31">
        <v>20600328627</v>
      </c>
      <c r="N49" s="40" t="s">
        <v>208</v>
      </c>
      <c r="O49" s="30" t="s">
        <v>28</v>
      </c>
      <c r="P49" s="30" t="str">
        <f t="shared" ca="1" si="2"/>
        <v>VIGENTE</v>
      </c>
      <c r="Q49" s="30" t="str">
        <f t="shared" ca="1" si="3"/>
        <v>VIGENTE</v>
      </c>
      <c r="R49" s="58">
        <f>DATE(YEAR(Tabla1[[#This Row],[TERMINO VIGENCIA]]),MONTH(Tabla1[[#This Row],[TERMINO VIGENCIA]])+3,DAY(Tabla1[[#This Row],[TERMINO VIGENCIA]])+15)</f>
        <v>46582</v>
      </c>
    </row>
    <row r="50" spans="1:18" ht="50.1" customHeight="1" x14ac:dyDescent="0.25">
      <c r="A50" s="39">
        <v>44</v>
      </c>
      <c r="B50" s="53" t="s">
        <v>40</v>
      </c>
      <c r="C50" s="41" t="s">
        <v>41</v>
      </c>
      <c r="D50" s="31"/>
      <c r="E50" s="27">
        <v>46119</v>
      </c>
      <c r="F50" s="28">
        <f t="shared" si="0"/>
        <v>2026</v>
      </c>
      <c r="G50" s="31"/>
      <c r="H50" s="27">
        <f t="shared" si="1"/>
        <v>46483</v>
      </c>
      <c r="I50" s="41" t="s">
        <v>44</v>
      </c>
      <c r="J50" s="41" t="s">
        <v>27</v>
      </c>
      <c r="K50" s="41" t="s">
        <v>27</v>
      </c>
      <c r="L50" s="41" t="s">
        <v>27</v>
      </c>
      <c r="M50" s="41">
        <v>20517035964</v>
      </c>
      <c r="N50" s="40" t="s">
        <v>209</v>
      </c>
      <c r="O50" s="30" t="s">
        <v>28</v>
      </c>
      <c r="P50" s="30" t="str">
        <f t="shared" ca="1" si="2"/>
        <v>VIGENTE</v>
      </c>
      <c r="Q50" s="30" t="str">
        <f t="shared" ca="1" si="3"/>
        <v>VIGENTE</v>
      </c>
      <c r="R50" s="58">
        <f>DATE(YEAR(Tabla1[[#This Row],[TERMINO VIGENCIA]]),MONTH(Tabla1[[#This Row],[TERMINO VIGENCIA]])+3,DAY(Tabla1[[#This Row],[TERMINO VIGENCIA]])+15)</f>
        <v>46589</v>
      </c>
    </row>
    <row r="51" spans="1:18" ht="50.1" customHeight="1" x14ac:dyDescent="0.25">
      <c r="A51" s="39">
        <v>45</v>
      </c>
      <c r="B51" s="33" t="s">
        <v>55</v>
      </c>
      <c r="C51" s="47" t="s">
        <v>214</v>
      </c>
      <c r="D51" s="59"/>
      <c r="E51" s="32">
        <v>46127</v>
      </c>
      <c r="F51" s="60">
        <f>YEAR(E51)</f>
        <v>2026</v>
      </c>
      <c r="G51" s="59"/>
      <c r="H51" s="32">
        <f>DATE(YEAR(E51)+1,MONTH(E51),DAY(E51)-1)</f>
        <v>46491</v>
      </c>
      <c r="I51" s="31" t="s">
        <v>59</v>
      </c>
      <c r="J51" s="31" t="s">
        <v>60</v>
      </c>
      <c r="K51" s="31" t="s">
        <v>61</v>
      </c>
      <c r="L51" s="31"/>
      <c r="M51" s="31">
        <v>20600133986</v>
      </c>
      <c r="N51" s="40" t="s">
        <v>213</v>
      </c>
      <c r="O51" s="30" t="s">
        <v>28</v>
      </c>
      <c r="P51" s="30" t="str">
        <f ca="1">IF(H51&gt;=TODAY(),"VIGENTE","VENCIDO")</f>
        <v>VIGENTE</v>
      </c>
      <c r="Q51" s="30" t="str">
        <f ca="1">IF(O51="OTORGA ACREDITACION",IF(H51&gt;=TODAY(),"VIGENTE","VENCIDO"),"NO PASA")</f>
        <v>VIGENTE</v>
      </c>
      <c r="R51" s="58">
        <f>DATE(YEAR(Tabla1[[#This Row],[TERMINO VIGENCIA]]),MONTH(Tabla1[[#This Row],[TERMINO VIGENCIA]])+3,DAY(Tabla1[[#This Row],[TERMINO VIGENCIA]])+15)</f>
        <v>46597</v>
      </c>
    </row>
    <row r="52" spans="1:18" ht="50.1" customHeight="1" x14ac:dyDescent="0.3">
      <c r="A52" s="41"/>
      <c r="B52" s="40"/>
      <c r="C52" s="40"/>
      <c r="D52" s="31"/>
      <c r="E52" s="27"/>
      <c r="F52" s="27"/>
      <c r="G52" s="31"/>
      <c r="H52" s="27"/>
      <c r="I52" s="31"/>
      <c r="J52" s="31"/>
      <c r="K52" s="46"/>
      <c r="L52" s="40"/>
      <c r="M52" s="31"/>
      <c r="N52" s="40"/>
      <c r="O52" s="21"/>
      <c r="P52" s="21"/>
      <c r="Q52" s="21"/>
    </row>
    <row r="53" spans="1:18" ht="50.1" customHeight="1" x14ac:dyDescent="0.3">
      <c r="A53" s="41"/>
      <c r="B53" s="40"/>
      <c r="C53" s="40"/>
      <c r="D53" s="31"/>
      <c r="E53" s="27"/>
      <c r="F53" s="27"/>
      <c r="G53" s="31"/>
      <c r="H53" s="27"/>
      <c r="I53" s="40"/>
      <c r="J53" s="31"/>
      <c r="K53" s="31"/>
      <c r="L53" s="31"/>
      <c r="M53" s="51"/>
      <c r="N53" s="40"/>
      <c r="O53" s="21"/>
      <c r="P53" s="21"/>
      <c r="Q53" s="21"/>
    </row>
    <row r="54" spans="1:18" ht="50.1" customHeight="1" x14ac:dyDescent="0.3">
      <c r="A54" s="41"/>
      <c r="B54" s="40"/>
      <c r="C54" s="40"/>
      <c r="D54" s="31"/>
      <c r="E54" s="27"/>
      <c r="F54" s="27"/>
      <c r="G54" s="31"/>
      <c r="H54" s="27"/>
      <c r="I54" s="40"/>
      <c r="J54" s="40"/>
      <c r="K54" s="31"/>
      <c r="L54" s="40"/>
      <c r="M54" s="51"/>
      <c r="N54" s="40"/>
      <c r="O54" s="21"/>
      <c r="P54" s="21"/>
      <c r="Q54" s="21"/>
    </row>
    <row r="55" spans="1:18" ht="50.1" customHeight="1" x14ac:dyDescent="0.3">
      <c r="A55" s="41"/>
      <c r="B55" s="52"/>
      <c r="C55" s="52"/>
      <c r="D55" s="31"/>
      <c r="E55" s="27"/>
      <c r="F55" s="27"/>
      <c r="G55" s="31"/>
      <c r="H55" s="27"/>
      <c r="I55" s="52"/>
      <c r="J55" s="40"/>
      <c r="K55" s="31"/>
      <c r="L55" s="40"/>
      <c r="M55" s="53"/>
      <c r="N55" s="40"/>
      <c r="O55" s="21"/>
      <c r="P55" s="21"/>
      <c r="Q55" s="21"/>
    </row>
    <row r="56" spans="1:18" ht="50.1" customHeight="1" x14ac:dyDescent="0.3">
      <c r="A56" s="41"/>
      <c r="B56" s="40"/>
      <c r="C56" s="40"/>
      <c r="D56" s="31"/>
      <c r="E56" s="27"/>
      <c r="F56" s="27"/>
      <c r="G56" s="31"/>
      <c r="H56" s="27"/>
      <c r="I56" s="40"/>
      <c r="J56" s="40"/>
      <c r="K56" s="31"/>
      <c r="L56" s="40"/>
      <c r="M56" s="51"/>
      <c r="N56" s="40"/>
      <c r="O56" s="21"/>
      <c r="P56" s="21"/>
      <c r="Q56" s="21"/>
    </row>
    <row r="57" spans="1:18" ht="50.1" customHeight="1" x14ac:dyDescent="0.3">
      <c r="A57" s="41"/>
      <c r="B57" s="40"/>
      <c r="C57" s="40"/>
      <c r="D57" s="31"/>
      <c r="E57" s="27"/>
      <c r="F57" s="27"/>
      <c r="G57" s="31"/>
      <c r="H57" s="27"/>
      <c r="I57" s="40"/>
      <c r="J57" s="40"/>
      <c r="K57" s="31"/>
      <c r="L57" s="40"/>
      <c r="M57" s="51"/>
      <c r="N57" s="40"/>
      <c r="O57" s="21"/>
      <c r="P57" s="21"/>
      <c r="Q57" s="21"/>
    </row>
    <row r="58" spans="1:18" ht="50.1" customHeight="1" x14ac:dyDescent="0.3">
      <c r="A58" s="41"/>
      <c r="B58" s="40"/>
      <c r="C58" s="40"/>
      <c r="D58" s="38"/>
      <c r="E58" s="27"/>
      <c r="F58" s="27"/>
      <c r="G58" s="38"/>
      <c r="H58" s="27"/>
      <c r="I58" s="40"/>
      <c r="J58" s="40"/>
      <c r="K58" s="31"/>
      <c r="L58" s="40"/>
      <c r="M58" s="51"/>
      <c r="N58" s="40"/>
      <c r="O58" s="21"/>
      <c r="P58" s="21"/>
      <c r="Q58" s="21"/>
    </row>
    <row r="59" spans="1:18" ht="50.1" customHeight="1" x14ac:dyDescent="0.3">
      <c r="A59" s="41"/>
      <c r="B59" s="40"/>
      <c r="C59" s="40"/>
      <c r="D59" s="38"/>
      <c r="E59" s="27"/>
      <c r="F59" s="27"/>
      <c r="G59" s="38"/>
      <c r="H59" s="27"/>
      <c r="I59" s="40"/>
      <c r="J59" s="40"/>
      <c r="K59" s="31"/>
      <c r="L59" s="40"/>
      <c r="M59" s="51"/>
      <c r="N59" s="40"/>
      <c r="O59" s="21"/>
      <c r="P59" s="21"/>
      <c r="Q59" s="21"/>
    </row>
    <row r="60" spans="1:18" x14ac:dyDescent="0.25">
      <c r="A60" s="8"/>
      <c r="B60" s="9"/>
      <c r="C60" s="9"/>
      <c r="D60" s="10"/>
      <c r="E60" s="20"/>
      <c r="F60" s="20"/>
      <c r="G60" s="10"/>
      <c r="H60" s="20"/>
      <c r="I60" s="9"/>
      <c r="J60" s="9"/>
      <c r="K60" s="16"/>
      <c r="L60" s="9"/>
      <c r="M60" s="11"/>
      <c r="N60" s="9"/>
    </row>
    <row r="61" spans="1:18" x14ac:dyDescent="0.25">
      <c r="A61" s="12"/>
      <c r="B61" s="9"/>
      <c r="C61" s="9"/>
      <c r="D61" s="10"/>
      <c r="E61" s="20"/>
      <c r="F61" s="20"/>
      <c r="G61" s="10"/>
      <c r="H61" s="20"/>
      <c r="I61" s="9"/>
      <c r="J61" s="9"/>
      <c r="K61" s="16"/>
      <c r="L61" s="9"/>
      <c r="M61" s="11"/>
      <c r="N61" s="9"/>
    </row>
    <row r="62" spans="1:18" x14ac:dyDescent="0.25">
      <c r="A62" s="12"/>
      <c r="B62" s="9"/>
      <c r="C62" s="9"/>
      <c r="D62" s="10"/>
      <c r="E62" s="20"/>
      <c r="F62" s="20"/>
      <c r="G62" s="10"/>
      <c r="H62" s="20"/>
      <c r="I62" s="9"/>
      <c r="J62" s="9"/>
      <c r="K62" s="16"/>
      <c r="L62" s="9"/>
      <c r="M62" s="11"/>
      <c r="N62" s="9"/>
    </row>
    <row r="63" spans="1:18" x14ac:dyDescent="0.25">
      <c r="A63" s="12"/>
      <c r="B63" s="9"/>
      <c r="C63" s="9"/>
      <c r="D63" s="10"/>
      <c r="E63" s="20"/>
      <c r="F63" s="20"/>
      <c r="G63" s="10"/>
      <c r="H63" s="20"/>
      <c r="I63" s="9"/>
      <c r="J63" s="9"/>
      <c r="K63" s="16"/>
      <c r="L63" s="9"/>
      <c r="M63" s="11"/>
      <c r="N63" s="9"/>
    </row>
    <row r="64" spans="1:18" x14ac:dyDescent="0.25">
      <c r="A64" s="12"/>
      <c r="B64" s="13"/>
      <c r="C64" s="13"/>
      <c r="D64" s="13"/>
      <c r="E64" s="18"/>
      <c r="F64" s="18"/>
      <c r="G64" s="13"/>
      <c r="H64" s="18"/>
      <c r="I64" s="13"/>
      <c r="J64" s="13"/>
      <c r="K64" s="18"/>
      <c r="L64" s="9"/>
      <c r="M64" s="11"/>
      <c r="N64" s="13"/>
    </row>
    <row r="65" spans="1:14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</row>
    <row r="66" spans="1:14" x14ac:dyDescent="0.25">
      <c r="A66" s="63"/>
      <c r="B66" s="63"/>
      <c r="C66" s="63"/>
      <c r="D66" s="15"/>
      <c r="E66" s="15"/>
      <c r="F66" s="15"/>
      <c r="G66" s="15"/>
      <c r="H66" s="15"/>
      <c r="I66" s="15"/>
      <c r="J66" s="63"/>
      <c r="K66" s="63"/>
      <c r="L66" s="63"/>
      <c r="M66" s="63"/>
    </row>
    <row r="67" spans="1:14" x14ac:dyDescent="0.25">
      <c r="A67" s="63"/>
      <c r="B67" s="63"/>
      <c r="C67" s="63"/>
      <c r="D67" s="15"/>
      <c r="E67" s="15"/>
      <c r="F67" s="15"/>
      <c r="G67" s="15"/>
      <c r="H67" s="15"/>
      <c r="I67" s="15"/>
      <c r="J67" s="63"/>
      <c r="K67" s="63"/>
      <c r="L67" s="63"/>
      <c r="M67" s="63"/>
    </row>
    <row r="68" spans="1:14" x14ac:dyDescent="0.25">
      <c r="A68" s="12"/>
      <c r="L68" s="16"/>
      <c r="M68" s="9"/>
    </row>
    <row r="69" spans="1:14" x14ac:dyDescent="0.25">
      <c r="A69" s="12"/>
      <c r="B69" s="9"/>
      <c r="C69" s="9"/>
      <c r="D69" s="16"/>
      <c r="E69" s="16"/>
      <c r="F69" s="16"/>
      <c r="G69" s="16"/>
      <c r="H69" s="16"/>
      <c r="I69" s="16"/>
      <c r="J69" s="16"/>
      <c r="K69" s="16"/>
      <c r="L69" s="17"/>
      <c r="M69" s="9"/>
    </row>
    <row r="70" spans="1:14" x14ac:dyDescent="0.25">
      <c r="A70" s="12"/>
      <c r="B70" s="13"/>
      <c r="C70" s="13"/>
      <c r="D70" s="18"/>
      <c r="E70" s="18"/>
      <c r="F70" s="18"/>
      <c r="G70" s="20"/>
      <c r="H70" s="20"/>
      <c r="I70" s="16"/>
      <c r="J70" s="16"/>
      <c r="K70" s="18"/>
      <c r="L70" s="18"/>
      <c r="M70" s="9"/>
    </row>
    <row r="71" spans="1:14" x14ac:dyDescent="0.25">
      <c r="A71" s="12"/>
      <c r="B71" s="9"/>
      <c r="C71" s="9"/>
      <c r="D71" s="9"/>
      <c r="E71" s="16"/>
      <c r="F71" s="16"/>
      <c r="G71" s="16"/>
      <c r="H71" s="16"/>
      <c r="I71" s="9"/>
      <c r="J71" s="16"/>
      <c r="K71" s="16"/>
      <c r="M71" s="9"/>
    </row>
    <row r="72" spans="1:14" x14ac:dyDescent="0.25">
      <c r="A72" s="12"/>
      <c r="B72" s="9"/>
      <c r="C72" s="9"/>
      <c r="D72" s="9"/>
      <c r="E72" s="16"/>
      <c r="F72" s="16"/>
      <c r="G72" s="9"/>
      <c r="H72" s="16"/>
      <c r="I72" s="9"/>
      <c r="J72" s="9"/>
      <c r="K72" s="16"/>
      <c r="M72" s="9"/>
    </row>
    <row r="73" spans="1:14" x14ac:dyDescent="0.25">
      <c r="A73" s="12"/>
      <c r="B73" s="9"/>
      <c r="C73" s="9"/>
      <c r="D73" s="9"/>
      <c r="E73" s="16"/>
      <c r="F73" s="16"/>
      <c r="G73" s="9"/>
      <c r="H73" s="16"/>
      <c r="I73" s="9"/>
      <c r="J73" s="9"/>
      <c r="K73" s="16"/>
      <c r="N73" s="13"/>
    </row>
    <row r="74" spans="1:14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63"/>
      <c r="B75" s="63"/>
      <c r="C75" s="63"/>
      <c r="D75" s="15"/>
      <c r="E75" s="15"/>
      <c r="F75" s="15"/>
      <c r="G75" s="15"/>
      <c r="H75" s="15"/>
      <c r="I75" s="15"/>
      <c r="J75" s="63"/>
      <c r="K75" s="63"/>
      <c r="L75" s="63"/>
      <c r="M75" s="63"/>
      <c r="N75" s="63"/>
    </row>
    <row r="76" spans="1:14" x14ac:dyDescent="0.25">
      <c r="A76" s="63"/>
      <c r="B76" s="63"/>
      <c r="C76" s="63"/>
      <c r="D76" s="15"/>
      <c r="E76" s="15"/>
      <c r="F76" s="15"/>
      <c r="G76" s="15"/>
      <c r="H76" s="15"/>
      <c r="I76" s="15"/>
      <c r="J76" s="63"/>
      <c r="K76" s="63"/>
      <c r="L76" s="63"/>
      <c r="M76" s="63"/>
      <c r="N76" s="63"/>
    </row>
    <row r="77" spans="1:14" x14ac:dyDescent="0.25">
      <c r="A77" s="12"/>
      <c r="B77" s="13"/>
      <c r="C77" s="13"/>
      <c r="D77" s="13"/>
      <c r="E77" s="18"/>
      <c r="F77" s="18"/>
      <c r="G77" s="18"/>
      <c r="H77" s="18"/>
      <c r="I77" s="18"/>
      <c r="J77" s="18"/>
      <c r="K77" s="18"/>
      <c r="M77" s="11"/>
      <c r="N77" s="9"/>
    </row>
    <row r="78" spans="1:14" x14ac:dyDescent="0.25">
      <c r="A78" s="12"/>
      <c r="B78" s="9"/>
      <c r="C78" s="9"/>
      <c r="D78" s="9"/>
      <c r="E78" s="16"/>
      <c r="F78" s="16"/>
      <c r="G78" s="16"/>
      <c r="H78" s="16"/>
      <c r="I78" s="16"/>
      <c r="J78" s="16"/>
      <c r="K78" s="16"/>
      <c r="M78" s="11"/>
      <c r="N78" s="9"/>
    </row>
    <row r="79" spans="1:14" x14ac:dyDescent="0.25">
      <c r="A79" s="12"/>
      <c r="B79" s="9"/>
      <c r="C79" s="9"/>
      <c r="D79" s="9"/>
      <c r="E79" s="16"/>
      <c r="F79" s="16"/>
      <c r="G79" s="16"/>
      <c r="H79" s="16"/>
      <c r="I79" s="16"/>
      <c r="J79" s="16"/>
      <c r="K79" s="16"/>
      <c r="M79" s="11"/>
      <c r="N79" s="9"/>
    </row>
    <row r="80" spans="1:14" x14ac:dyDescent="0.25">
      <c r="A80" s="12"/>
      <c r="B80" s="9"/>
      <c r="C80" s="9"/>
      <c r="D80" s="9"/>
      <c r="E80" s="16"/>
      <c r="F80" s="16"/>
      <c r="G80" s="16"/>
      <c r="H80" s="16"/>
      <c r="I80" s="16"/>
      <c r="J80" s="16"/>
      <c r="K80" s="16"/>
      <c r="L80" s="9"/>
      <c r="M80" s="11"/>
      <c r="N80" s="9"/>
    </row>
    <row r="81" spans="1:14" x14ac:dyDescent="0.25">
      <c r="A81" s="12"/>
      <c r="B81" s="9"/>
      <c r="C81" s="9"/>
      <c r="D81" s="9"/>
      <c r="E81" s="16"/>
      <c r="F81" s="16"/>
      <c r="G81" s="16"/>
      <c r="H81" s="16"/>
      <c r="I81" s="16"/>
      <c r="J81" s="16"/>
      <c r="K81" s="16"/>
      <c r="L81" s="13"/>
      <c r="M81" s="11"/>
      <c r="N81" s="9"/>
    </row>
    <row r="82" spans="1:14" x14ac:dyDescent="0.25">
      <c r="A82" s="12"/>
      <c r="B82" s="9"/>
      <c r="C82" s="9"/>
      <c r="D82" s="9"/>
      <c r="E82" s="16"/>
      <c r="F82" s="16"/>
      <c r="G82" s="16"/>
      <c r="H82" s="16"/>
      <c r="I82" s="16"/>
      <c r="J82" s="16"/>
      <c r="K82" s="16"/>
      <c r="L82" s="9"/>
      <c r="M82" s="11"/>
      <c r="N82" s="9"/>
    </row>
    <row r="83" spans="1:14" x14ac:dyDescent="0.25">
      <c r="A83" s="12"/>
      <c r="B83" s="9"/>
      <c r="C83" s="9"/>
      <c r="D83" s="9"/>
      <c r="E83" s="16"/>
      <c r="F83" s="16"/>
      <c r="G83" s="16"/>
      <c r="H83" s="16"/>
      <c r="I83" s="16"/>
      <c r="J83" s="16"/>
      <c r="K83" s="16"/>
      <c r="L83" s="13"/>
      <c r="M83" s="11"/>
      <c r="N83" s="9"/>
    </row>
    <row r="84" spans="1:14" x14ac:dyDescent="0.25">
      <c r="A84" s="12"/>
      <c r="B84" s="9"/>
      <c r="C84" s="9"/>
      <c r="D84" s="9"/>
      <c r="E84" s="16"/>
      <c r="F84" s="16"/>
      <c r="G84" s="16"/>
      <c r="H84" s="16"/>
      <c r="I84" s="16"/>
      <c r="J84" s="16"/>
      <c r="K84" s="16"/>
      <c r="L84" s="13"/>
      <c r="M84" s="11"/>
      <c r="N84" s="9"/>
    </row>
    <row r="85" spans="1:14" x14ac:dyDescent="0.25">
      <c r="A85" s="12"/>
      <c r="B85" s="9"/>
      <c r="C85" s="9"/>
      <c r="D85" s="9"/>
      <c r="E85" s="16"/>
      <c r="F85" s="16"/>
      <c r="G85" s="16"/>
      <c r="H85" s="16"/>
      <c r="I85" s="16"/>
      <c r="J85" s="16"/>
      <c r="K85" s="16"/>
      <c r="L85" s="13"/>
      <c r="M85" s="11"/>
      <c r="N85" s="9"/>
    </row>
    <row r="86" spans="1:14" x14ac:dyDescent="0.25">
      <c r="A86" s="12"/>
      <c r="B86" s="9"/>
      <c r="C86" s="9"/>
      <c r="D86" s="9"/>
      <c r="E86" s="16"/>
      <c r="F86" s="16"/>
      <c r="G86" s="16"/>
      <c r="H86" s="16"/>
      <c r="I86" s="16"/>
      <c r="J86" s="16"/>
      <c r="K86" s="16"/>
      <c r="L86" s="13"/>
      <c r="M86" s="11"/>
      <c r="N86" s="9"/>
    </row>
    <row r="87" spans="1:14" x14ac:dyDescent="0.25">
      <c r="A87" s="12"/>
      <c r="B87" s="9"/>
      <c r="C87" s="9"/>
      <c r="D87" s="9"/>
      <c r="E87" s="16"/>
      <c r="F87" s="16"/>
      <c r="G87" s="16"/>
      <c r="H87" s="16"/>
      <c r="I87" s="16"/>
      <c r="J87" s="16"/>
      <c r="K87" s="16"/>
      <c r="L87" s="13"/>
      <c r="M87" s="11"/>
      <c r="N87" s="9"/>
    </row>
    <row r="88" spans="1:14" x14ac:dyDescent="0.25">
      <c r="A88" s="12"/>
      <c r="B88" s="9"/>
      <c r="C88" s="9"/>
      <c r="D88" s="9"/>
      <c r="E88" s="16"/>
      <c r="F88" s="16"/>
      <c r="G88" s="16"/>
      <c r="H88" s="16"/>
      <c r="I88" s="16"/>
      <c r="J88" s="16"/>
      <c r="K88" s="16"/>
      <c r="L88" s="13"/>
      <c r="M88" s="11"/>
      <c r="N88" s="9"/>
    </row>
    <row r="89" spans="1:14" x14ac:dyDescent="0.25">
      <c r="A89" s="12"/>
      <c r="B89" s="9"/>
      <c r="C89" s="9"/>
      <c r="D89" s="9"/>
      <c r="E89" s="16"/>
      <c r="F89" s="16"/>
      <c r="G89" s="16"/>
      <c r="H89" s="16"/>
      <c r="I89" s="16"/>
      <c r="J89" s="16"/>
      <c r="K89" s="16"/>
      <c r="L89" s="13"/>
      <c r="M89" s="11"/>
      <c r="N89" s="9"/>
    </row>
    <row r="90" spans="1:14" x14ac:dyDescent="0.25">
      <c r="A90" s="12"/>
      <c r="B90" s="9"/>
      <c r="C90" s="9"/>
      <c r="D90" s="9"/>
      <c r="E90" s="16"/>
      <c r="F90" s="16"/>
      <c r="G90" s="16"/>
      <c r="H90" s="16"/>
      <c r="I90" s="16"/>
      <c r="J90" s="16"/>
      <c r="K90" s="16"/>
      <c r="L90" s="13"/>
      <c r="M90" s="11"/>
      <c r="N90" s="9"/>
    </row>
    <row r="91" spans="1:14" x14ac:dyDescent="0.25">
      <c r="A91" s="12"/>
      <c r="B91" s="9"/>
      <c r="C91" s="9"/>
      <c r="D91" s="9"/>
      <c r="E91" s="16"/>
      <c r="F91" s="16"/>
      <c r="G91" s="16"/>
      <c r="H91" s="16"/>
      <c r="I91" s="16"/>
      <c r="J91" s="16"/>
      <c r="K91" s="16"/>
      <c r="L91" s="13"/>
      <c r="M91" s="11"/>
      <c r="N91" s="9"/>
    </row>
    <row r="92" spans="1:14" x14ac:dyDescent="0.25">
      <c r="A92" s="12"/>
      <c r="B92" s="13"/>
      <c r="C92" s="13"/>
      <c r="D92" s="10"/>
      <c r="E92" s="20"/>
      <c r="F92" s="20"/>
      <c r="G92" s="10"/>
      <c r="H92" s="20"/>
      <c r="I92" s="13"/>
      <c r="J92" s="13"/>
      <c r="K92" s="18"/>
      <c r="L92" s="13"/>
      <c r="M92" s="14"/>
      <c r="N92" s="13"/>
    </row>
    <row r="93" spans="1:14" x14ac:dyDescent="0.25">
      <c r="A93" s="12"/>
      <c r="B93" s="9"/>
      <c r="C93" s="9"/>
      <c r="D93" s="10"/>
      <c r="E93" s="20"/>
      <c r="F93" s="20"/>
      <c r="G93" s="10"/>
      <c r="H93" s="20"/>
      <c r="I93" s="9"/>
      <c r="J93" s="9"/>
      <c r="K93" s="16"/>
      <c r="L93" s="9"/>
      <c r="M93" s="11"/>
      <c r="N93" s="13"/>
    </row>
    <row r="94" spans="1:14" x14ac:dyDescent="0.25">
      <c r="A94" s="12"/>
      <c r="B94" s="9"/>
      <c r="C94" s="9"/>
      <c r="D94" s="10"/>
      <c r="E94" s="20"/>
      <c r="F94" s="20"/>
      <c r="G94" s="10"/>
      <c r="H94" s="20"/>
      <c r="I94" s="9"/>
      <c r="J94" s="9"/>
      <c r="K94" s="16"/>
      <c r="L94" s="9"/>
      <c r="M94" s="11"/>
      <c r="N94" s="9"/>
    </row>
    <row r="95" spans="1:14" x14ac:dyDescent="0.25">
      <c r="A95" s="12"/>
      <c r="B95" s="13"/>
      <c r="C95" s="13"/>
      <c r="D95" s="10"/>
      <c r="E95" s="20"/>
      <c r="F95" s="20"/>
      <c r="G95" s="10"/>
      <c r="H95" s="20"/>
      <c r="I95" s="13"/>
      <c r="J95" s="9"/>
      <c r="K95" s="16"/>
      <c r="L95" s="9"/>
      <c r="M95" s="14"/>
      <c r="N95" s="9"/>
    </row>
    <row r="106" spans="1:14" x14ac:dyDescent="0.25">
      <c r="A106" s="12"/>
      <c r="B106" s="9"/>
      <c r="C106" s="9"/>
      <c r="D106" s="10"/>
      <c r="E106" s="20"/>
      <c r="F106" s="20"/>
      <c r="G106" s="10"/>
      <c r="H106" s="20"/>
      <c r="I106" s="9"/>
      <c r="J106" s="9"/>
      <c r="K106" s="16"/>
      <c r="L106" s="9"/>
      <c r="M106" s="11"/>
      <c r="N106" s="13"/>
    </row>
    <row r="107" spans="1:14" x14ac:dyDescent="0.25">
      <c r="A107" s="12"/>
      <c r="B107" s="9"/>
      <c r="C107" s="9"/>
      <c r="D107" s="10"/>
      <c r="E107" s="20"/>
      <c r="F107" s="20"/>
      <c r="G107" s="10"/>
      <c r="H107" s="20"/>
      <c r="I107" s="9"/>
      <c r="J107" s="9"/>
      <c r="K107" s="16"/>
      <c r="L107" s="9"/>
      <c r="M107" s="11"/>
      <c r="N107" s="13"/>
    </row>
    <row r="108" spans="1:14" x14ac:dyDescent="0.25">
      <c r="A108" s="12"/>
      <c r="B108" s="9"/>
      <c r="C108" s="9"/>
      <c r="D108" s="10"/>
      <c r="E108" s="20"/>
      <c r="F108" s="20"/>
      <c r="G108" s="10"/>
      <c r="H108" s="20"/>
      <c r="I108" s="9"/>
      <c r="J108" s="9"/>
      <c r="K108" s="16"/>
      <c r="L108" s="9"/>
      <c r="M108" s="11"/>
      <c r="N108" s="13"/>
    </row>
    <row r="109" spans="1:14" x14ac:dyDescent="0.25">
      <c r="A109" s="12"/>
      <c r="B109" s="9"/>
      <c r="C109" s="9"/>
      <c r="D109" s="10"/>
      <c r="E109" s="20"/>
      <c r="F109" s="20"/>
      <c r="G109" s="10"/>
      <c r="H109" s="20"/>
      <c r="I109" s="9"/>
      <c r="J109" s="9"/>
      <c r="K109" s="16"/>
      <c r="L109" s="9"/>
      <c r="M109" s="11"/>
      <c r="N109" s="13"/>
    </row>
    <row r="110" spans="1:14" x14ac:dyDescent="0.25">
      <c r="A110" s="12"/>
      <c r="B110" s="9"/>
      <c r="C110" s="9"/>
      <c r="D110" s="10"/>
      <c r="E110" s="20"/>
      <c r="F110" s="20"/>
      <c r="G110" s="10"/>
      <c r="H110" s="20"/>
      <c r="I110" s="9"/>
      <c r="J110" s="9"/>
      <c r="K110" s="16"/>
      <c r="L110" s="9"/>
      <c r="M110" s="11"/>
      <c r="N110" s="13"/>
    </row>
    <row r="111" spans="1:14" x14ac:dyDescent="0.25">
      <c r="A111" s="12"/>
      <c r="B111" s="9"/>
      <c r="C111" s="9"/>
      <c r="D111" s="10"/>
      <c r="E111" s="20"/>
      <c r="F111" s="20"/>
      <c r="G111" s="10"/>
      <c r="H111" s="20"/>
      <c r="I111" s="9"/>
      <c r="J111" s="9"/>
      <c r="K111" s="16"/>
      <c r="L111" s="9"/>
      <c r="M111" s="11"/>
      <c r="N111" s="13"/>
    </row>
    <row r="112" spans="1:14" x14ac:dyDescent="0.25">
      <c r="A112" s="12"/>
      <c r="B112" s="9"/>
      <c r="C112" s="9"/>
      <c r="D112" s="9"/>
      <c r="E112" s="16"/>
      <c r="F112" s="16"/>
      <c r="G112" s="9"/>
      <c r="H112" s="16"/>
      <c r="I112" s="9"/>
      <c r="J112" s="9"/>
      <c r="K112" s="16"/>
      <c r="M112" s="9"/>
      <c r="N112" s="9"/>
    </row>
    <row r="113" spans="1:14" x14ac:dyDescent="0.25">
      <c r="A113" s="12"/>
      <c r="B113" s="9"/>
      <c r="C113" s="9"/>
      <c r="D113" s="9"/>
      <c r="E113" s="16"/>
      <c r="F113" s="16"/>
      <c r="G113" s="9"/>
      <c r="H113" s="16"/>
      <c r="I113" s="9"/>
      <c r="J113" s="9"/>
      <c r="K113" s="16"/>
      <c r="M113" s="9"/>
      <c r="N113" s="9"/>
    </row>
    <row r="116" spans="1:14" x14ac:dyDescent="0.25">
      <c r="A116" s="12"/>
      <c r="B116" s="13"/>
      <c r="C116" s="13"/>
      <c r="D116" s="10"/>
      <c r="E116" s="20"/>
      <c r="F116" s="20"/>
      <c r="G116" s="10"/>
      <c r="H116" s="20"/>
      <c r="I116" s="13"/>
      <c r="J116" s="13"/>
      <c r="K116" s="18"/>
      <c r="L116" s="13"/>
      <c r="M116" s="14"/>
      <c r="N116" s="13"/>
    </row>
    <row r="117" spans="1:14" x14ac:dyDescent="0.25">
      <c r="A117" s="12"/>
      <c r="B117" s="9"/>
      <c r="C117" s="9"/>
      <c r="D117" s="10"/>
      <c r="E117" s="20"/>
      <c r="F117" s="20"/>
      <c r="G117" s="10"/>
      <c r="H117" s="20"/>
      <c r="I117" s="9"/>
      <c r="J117" s="9"/>
      <c r="K117" s="16"/>
      <c r="L117" s="9"/>
      <c r="M117" s="11"/>
      <c r="N117" s="13"/>
    </row>
    <row r="118" spans="1:14" x14ac:dyDescent="0.25">
      <c r="A118" s="12"/>
      <c r="B118" s="9"/>
      <c r="C118" s="9"/>
      <c r="D118" s="10"/>
      <c r="E118" s="20"/>
      <c r="F118" s="20"/>
      <c r="G118" s="10"/>
      <c r="H118" s="20"/>
      <c r="I118" s="9"/>
      <c r="J118" s="9"/>
      <c r="K118" s="16"/>
      <c r="L118" s="9"/>
      <c r="M118" s="11"/>
      <c r="N118" s="9"/>
    </row>
    <row r="119" spans="1:14" x14ac:dyDescent="0.25">
      <c r="A119" s="12"/>
      <c r="B119" s="13"/>
      <c r="C119" s="13"/>
      <c r="D119" s="10"/>
      <c r="E119" s="20"/>
      <c r="F119" s="20"/>
      <c r="G119" s="10"/>
      <c r="H119" s="20"/>
      <c r="I119" s="13"/>
      <c r="J119" s="9"/>
      <c r="K119" s="16"/>
      <c r="L119" s="9"/>
      <c r="M119" s="14"/>
      <c r="N119" s="9"/>
    </row>
    <row r="120" spans="1:14" x14ac:dyDescent="0.25">
      <c r="A120" s="12"/>
      <c r="B120" s="9"/>
      <c r="C120" s="9"/>
      <c r="D120" s="10"/>
      <c r="E120" s="20"/>
      <c r="F120" s="20"/>
      <c r="G120" s="10"/>
      <c r="H120" s="20"/>
      <c r="I120" s="9"/>
      <c r="J120" s="9"/>
      <c r="K120" s="16"/>
      <c r="L120" s="9"/>
      <c r="M120" s="11"/>
      <c r="N120" s="9"/>
    </row>
    <row r="121" spans="1:14" x14ac:dyDescent="0.25">
      <c r="A121" s="12"/>
      <c r="B121" s="9"/>
      <c r="C121" s="9"/>
      <c r="D121" s="10"/>
      <c r="E121" s="20"/>
      <c r="F121" s="20"/>
      <c r="G121" s="10"/>
      <c r="H121" s="20"/>
      <c r="I121" s="9"/>
      <c r="J121" s="9"/>
      <c r="K121" s="16"/>
      <c r="L121" s="9"/>
      <c r="M121" s="11"/>
      <c r="N121" s="9"/>
    </row>
    <row r="122" spans="1:14" x14ac:dyDescent="0.25">
      <c r="A122" s="12"/>
      <c r="B122" s="9"/>
      <c r="C122" s="9"/>
      <c r="D122" s="10"/>
      <c r="E122" s="20"/>
      <c r="F122" s="20"/>
      <c r="G122" s="10"/>
      <c r="H122" s="20"/>
      <c r="I122" s="9"/>
      <c r="J122" s="9"/>
      <c r="K122" s="16"/>
      <c r="L122" s="9"/>
      <c r="M122" s="11"/>
      <c r="N122" s="9"/>
    </row>
    <row r="123" spans="1:14" x14ac:dyDescent="0.25">
      <c r="A123" s="12"/>
      <c r="B123" s="9"/>
      <c r="C123" s="9"/>
      <c r="D123" s="10"/>
      <c r="E123" s="20"/>
      <c r="F123" s="20"/>
      <c r="G123" s="10"/>
      <c r="H123" s="20"/>
      <c r="I123" s="9"/>
      <c r="J123" s="9"/>
      <c r="K123" s="16"/>
      <c r="L123" s="9"/>
      <c r="M123" s="11"/>
      <c r="N123" s="9"/>
    </row>
    <row r="124" spans="1:14" x14ac:dyDescent="0.25">
      <c r="A124" s="12"/>
      <c r="B124" s="13"/>
      <c r="C124" s="13"/>
      <c r="D124" s="10"/>
      <c r="E124" s="20"/>
      <c r="F124" s="20"/>
      <c r="G124" s="10"/>
      <c r="H124" s="20"/>
      <c r="I124" s="13"/>
      <c r="J124" s="13"/>
      <c r="K124" s="18"/>
      <c r="L124" s="13"/>
      <c r="M124" s="14"/>
      <c r="N124" s="9"/>
    </row>
    <row r="125" spans="1:14" x14ac:dyDescent="0.25">
      <c r="A125" s="12"/>
      <c r="B125" s="13"/>
      <c r="C125" s="19"/>
      <c r="D125" s="10"/>
      <c r="E125" s="20"/>
      <c r="F125" s="20"/>
      <c r="G125" s="10"/>
      <c r="H125" s="20"/>
      <c r="I125" s="9"/>
      <c r="J125" s="9"/>
      <c r="K125" s="16"/>
      <c r="L125" s="9"/>
      <c r="M125" s="11"/>
      <c r="N125" s="9"/>
    </row>
    <row r="126" spans="1:14" x14ac:dyDescent="0.25">
      <c r="A126" s="12"/>
      <c r="B126" s="13"/>
      <c r="C126" s="13"/>
      <c r="D126" s="10"/>
      <c r="E126" s="20"/>
      <c r="F126" s="20"/>
      <c r="G126" s="10"/>
      <c r="H126" s="20"/>
      <c r="I126" s="13"/>
      <c r="J126" s="13"/>
      <c r="K126" s="18"/>
      <c r="L126" s="13"/>
      <c r="M126" s="14"/>
      <c r="N126" s="9"/>
    </row>
    <row r="127" spans="1:14" x14ac:dyDescent="0.25">
      <c r="A127" s="12"/>
      <c r="B127" s="13"/>
      <c r="C127" s="13"/>
      <c r="D127" s="10"/>
      <c r="E127" s="20"/>
      <c r="F127" s="20"/>
      <c r="G127" s="10"/>
      <c r="H127" s="20"/>
      <c r="I127" s="13"/>
      <c r="J127" s="9"/>
      <c r="K127" s="16"/>
      <c r="L127" s="9"/>
      <c r="M127" s="14"/>
      <c r="N127" s="9"/>
    </row>
    <row r="128" spans="1:14" x14ac:dyDescent="0.25">
      <c r="A128" s="12"/>
      <c r="B128" s="9"/>
      <c r="C128" s="9"/>
      <c r="D128" s="10"/>
      <c r="E128" s="20"/>
      <c r="F128" s="20"/>
      <c r="G128" s="10"/>
      <c r="H128" s="20"/>
      <c r="I128" s="9"/>
      <c r="J128" s="9"/>
      <c r="K128" s="16"/>
      <c r="L128" s="9"/>
      <c r="M128" s="11"/>
      <c r="N128" s="9"/>
    </row>
    <row r="129" spans="1:14" x14ac:dyDescent="0.25">
      <c r="A129" s="12"/>
      <c r="B129" s="9"/>
      <c r="C129" s="9"/>
      <c r="D129" s="10"/>
      <c r="E129" s="20"/>
      <c r="F129" s="20"/>
      <c r="G129" s="10"/>
      <c r="H129" s="20"/>
      <c r="I129" s="9"/>
      <c r="J129" s="9"/>
      <c r="K129" s="16"/>
      <c r="L129" s="9"/>
      <c r="M129" s="11"/>
      <c r="N129" s="9"/>
    </row>
    <row r="130" spans="1:14" x14ac:dyDescent="0.25">
      <c r="A130" s="12"/>
      <c r="B130" s="9"/>
      <c r="C130" s="9"/>
      <c r="D130" s="10"/>
      <c r="E130" s="20"/>
      <c r="F130" s="20"/>
      <c r="G130" s="10"/>
      <c r="H130" s="20"/>
      <c r="I130" s="9"/>
      <c r="J130" s="9"/>
      <c r="K130" s="16"/>
      <c r="L130" s="9"/>
      <c r="M130" s="11"/>
      <c r="N130" s="9"/>
    </row>
    <row r="131" spans="1:14" x14ac:dyDescent="0.25">
      <c r="A131" s="12"/>
      <c r="B131" s="9"/>
      <c r="C131" s="9"/>
      <c r="D131" s="10"/>
      <c r="E131" s="20"/>
      <c r="F131" s="20"/>
      <c r="G131" s="10"/>
      <c r="H131" s="20"/>
      <c r="I131" s="9"/>
      <c r="J131" s="9"/>
      <c r="K131" s="16"/>
      <c r="L131" s="9"/>
      <c r="M131" s="11"/>
      <c r="N131" s="9"/>
    </row>
    <row r="132" spans="1:14" x14ac:dyDescent="0.25">
      <c r="A132" s="12"/>
      <c r="B132" s="13"/>
      <c r="C132" s="13"/>
      <c r="D132" s="10"/>
      <c r="E132" s="20"/>
      <c r="F132" s="20"/>
      <c r="G132" s="10"/>
      <c r="H132" s="20"/>
      <c r="I132" s="13"/>
      <c r="J132" s="18"/>
      <c r="K132" s="18"/>
      <c r="L132" s="18"/>
      <c r="M132" s="14"/>
      <c r="N132" s="9"/>
    </row>
  </sheetData>
  <mergeCells count="22">
    <mergeCell ref="E1:G1"/>
    <mergeCell ref="E2:G2"/>
    <mergeCell ref="H1:J1"/>
    <mergeCell ref="H2:J2"/>
    <mergeCell ref="M66:M67"/>
    <mergeCell ref="A3:N3"/>
    <mergeCell ref="A65:M65"/>
    <mergeCell ref="A66:A67"/>
    <mergeCell ref="B66:B67"/>
    <mergeCell ref="C66:C67"/>
    <mergeCell ref="J66:J67"/>
    <mergeCell ref="K66:K67"/>
    <mergeCell ref="L66:L67"/>
    <mergeCell ref="A74:N74"/>
    <mergeCell ref="A75:A76"/>
    <mergeCell ref="B75:B76"/>
    <mergeCell ref="C75:C76"/>
    <mergeCell ref="J75:J76"/>
    <mergeCell ref="K75:K76"/>
    <mergeCell ref="L75:L76"/>
    <mergeCell ref="M75:M76"/>
    <mergeCell ref="N75:N76"/>
  </mergeCells>
  <pageMargins left="0.25" right="0.25" top="0.75" bottom="0.75" header="0.3" footer="0.3"/>
  <pageSetup paperSize="9" scale="2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2026_CR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QQUESO PARIONA</dc:creator>
  <cp:lastModifiedBy>PRINT_DESA</cp:lastModifiedBy>
  <cp:lastPrinted>2026-04-16T18:34:21Z</cp:lastPrinted>
  <dcterms:created xsi:type="dcterms:W3CDTF">2026-04-16T17:21:54Z</dcterms:created>
  <dcterms:modified xsi:type="dcterms:W3CDTF">2026-04-21T20:15:55Z</dcterms:modified>
</cp:coreProperties>
</file>